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autoCompressPictures="0"/>
  <mc:AlternateContent xmlns:mc="http://schemas.openxmlformats.org/markup-compatibility/2006">
    <mc:Choice Requires="x15">
      <x15ac:absPath xmlns:x15ac="http://schemas.microsoft.com/office/spreadsheetml/2010/11/ac" url="C:\Users\turdum_nar\Desktop\"/>
    </mc:Choice>
  </mc:AlternateContent>
  <xr:revisionPtr revIDLastSave="0" documentId="8_{7F0354E2-BEF3-44E7-870E-6B054BB0946D}" xr6:coauthVersionLast="36" xr6:coauthVersionMax="36" xr10:uidLastSave="{00000000-0000-0000-0000-000000000000}"/>
  <bookViews>
    <workbookView xWindow="-110" yWindow="-110" windowWidth="19420" windowHeight="11620" xr2:uid="{00000000-000D-0000-FFFF-FFFF00000000}"/>
  </bookViews>
  <sheets>
    <sheet name="Bidder 1-5" sheetId="10" r:id="rId1"/>
  </sheets>
  <definedNames>
    <definedName name="_xlnm.Print_Area" localSheetId="0">'Bidder 1-5'!$A$1:$N$76</definedName>
    <definedName name="_xlnm.Print_Titles" localSheetId="0">'Bidder 1-5'!$1:$9</definedName>
    <definedName name="Wertung">'Bidder 1-5'!$F$101:$N$101</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7" i="10" l="1"/>
  <c r="D39" i="10" l="1"/>
  <c r="F38" i="10"/>
  <c r="F37" i="10"/>
  <c r="F36" i="10"/>
  <c r="F35" i="10"/>
  <c r="F34" i="10"/>
  <c r="F33" i="10"/>
  <c r="F32" i="10"/>
  <c r="F31" i="10"/>
  <c r="F30" i="10"/>
  <c r="F29" i="10"/>
  <c r="F28" i="10"/>
  <c r="F26" i="10"/>
  <c r="F25" i="10"/>
  <c r="F24" i="10"/>
  <c r="F23" i="10"/>
  <c r="F22" i="10"/>
  <c r="F21" i="10"/>
  <c r="F20" i="10"/>
  <c r="F19" i="10"/>
  <c r="F18" i="10"/>
  <c r="F17" i="10"/>
  <c r="F16" i="10"/>
  <c r="F15" i="10"/>
  <c r="F27" i="10" l="1"/>
  <c r="D55" i="10" l="1"/>
  <c r="F53" i="10"/>
  <c r="H53" i="10"/>
  <c r="J53" i="10"/>
  <c r="L53" i="10"/>
  <c r="N53" i="10"/>
  <c r="F54" i="10"/>
  <c r="H54" i="10"/>
  <c r="J54" i="10"/>
  <c r="L54" i="10"/>
  <c r="N54" i="10"/>
  <c r="D46" i="10"/>
  <c r="D13" i="10" l="1"/>
  <c r="N11" i="10"/>
  <c r="L11" i="10"/>
  <c r="J11" i="10"/>
  <c r="H11" i="10"/>
  <c r="F11" i="10"/>
  <c r="D66" i="10"/>
  <c r="N65" i="10"/>
  <c r="N64" i="10"/>
  <c r="N63" i="10"/>
  <c r="L65" i="10"/>
  <c r="L64" i="10"/>
  <c r="L63" i="10"/>
  <c r="J65" i="10"/>
  <c r="J64" i="10"/>
  <c r="J63" i="10"/>
  <c r="H65" i="10"/>
  <c r="H64" i="10"/>
  <c r="H63" i="10"/>
  <c r="F65" i="10"/>
  <c r="F64" i="10"/>
  <c r="F63" i="10"/>
  <c r="F66" i="10" l="1"/>
  <c r="J66" i="10"/>
  <c r="H66" i="10"/>
  <c r="L66" i="10"/>
  <c r="F12" i="10"/>
  <c r="F57" i="10"/>
  <c r="F58" i="10"/>
  <c r="F59" i="10"/>
  <c r="F60" i="10"/>
  <c r="F13" i="10" l="1"/>
  <c r="F61" i="10"/>
  <c r="M5" i="10"/>
  <c r="D61" i="10"/>
  <c r="D67" i="10" s="1"/>
  <c r="D68" i="10" s="1"/>
  <c r="P72" i="10"/>
  <c r="P69" i="10"/>
  <c r="P68" i="10"/>
  <c r="P67" i="10"/>
  <c r="P66" i="10"/>
  <c r="P62" i="10"/>
  <c r="P61" i="10"/>
  <c r="P60" i="10"/>
  <c r="P59" i="10"/>
  <c r="P58" i="10"/>
  <c r="P57" i="10"/>
  <c r="P56" i="10"/>
  <c r="P55" i="10"/>
  <c r="P52" i="10"/>
  <c r="P51" i="10"/>
  <c r="P50" i="10"/>
  <c r="P49" i="10"/>
  <c r="P48" i="10"/>
  <c r="P47" i="10"/>
  <c r="P46" i="10"/>
  <c r="P45" i="10"/>
  <c r="P44" i="10"/>
  <c r="P43" i="10"/>
  <c r="P42" i="10"/>
  <c r="P40" i="10"/>
  <c r="P39" i="10"/>
  <c r="P38" i="10"/>
  <c r="P37" i="10"/>
  <c r="P36" i="10"/>
  <c r="P27" i="10"/>
  <c r="P15" i="10"/>
  <c r="P14" i="10"/>
  <c r="P13" i="10"/>
  <c r="P12" i="10"/>
  <c r="P10" i="10"/>
  <c r="N12" i="10"/>
  <c r="L12" i="10"/>
  <c r="L13" i="10" s="1"/>
  <c r="J12" i="10"/>
  <c r="J13" i="10" s="1"/>
  <c r="H12" i="10"/>
  <c r="H13" i="10" s="1"/>
  <c r="N60" i="10"/>
  <c r="N59" i="10"/>
  <c r="N58" i="10"/>
  <c r="N57" i="10"/>
  <c r="N52" i="10"/>
  <c r="N51" i="10"/>
  <c r="N50" i="10"/>
  <c r="N49" i="10"/>
  <c r="N48" i="10"/>
  <c r="N45" i="10"/>
  <c r="N44" i="10"/>
  <c r="N43" i="10"/>
  <c r="N42" i="10"/>
  <c r="N38" i="10"/>
  <c r="N37" i="10"/>
  <c r="N36" i="10"/>
  <c r="N27" i="10"/>
  <c r="L60" i="10"/>
  <c r="L59" i="10"/>
  <c r="L58" i="10"/>
  <c r="L57" i="10"/>
  <c r="L52" i="10"/>
  <c r="L51" i="10"/>
  <c r="L50" i="10"/>
  <c r="L49" i="10"/>
  <c r="L48" i="10"/>
  <c r="L45" i="10"/>
  <c r="L44" i="10"/>
  <c r="L43" i="10"/>
  <c r="L42" i="10"/>
  <c r="L38" i="10"/>
  <c r="L37" i="10"/>
  <c r="L36" i="10"/>
  <c r="L27" i="10"/>
  <c r="J60" i="10"/>
  <c r="J59" i="10"/>
  <c r="J58" i="10"/>
  <c r="J57" i="10"/>
  <c r="J52" i="10"/>
  <c r="J51" i="10"/>
  <c r="J50" i="10"/>
  <c r="J49" i="10"/>
  <c r="J48" i="10"/>
  <c r="J45" i="10"/>
  <c r="J44" i="10"/>
  <c r="J43" i="10"/>
  <c r="J42" i="10"/>
  <c r="J38" i="10"/>
  <c r="J37" i="10"/>
  <c r="J36" i="10"/>
  <c r="H60" i="10"/>
  <c r="H59" i="10"/>
  <c r="H58" i="10"/>
  <c r="H57" i="10"/>
  <c r="H52" i="10"/>
  <c r="H51" i="10"/>
  <c r="H50" i="10"/>
  <c r="H49" i="10"/>
  <c r="H48" i="10"/>
  <c r="H45" i="10"/>
  <c r="H44" i="10"/>
  <c r="H43" i="10"/>
  <c r="H42" i="10"/>
  <c r="H38" i="10"/>
  <c r="H37" i="10"/>
  <c r="H36" i="10"/>
  <c r="H27" i="10"/>
  <c r="F52" i="10"/>
  <c r="F51" i="10"/>
  <c r="F50" i="10"/>
  <c r="F49" i="10"/>
  <c r="F48" i="10"/>
  <c r="F45" i="10"/>
  <c r="F44" i="10"/>
  <c r="F43" i="10"/>
  <c r="F42" i="10"/>
  <c r="F39" i="10" l="1"/>
  <c r="F46" i="10"/>
  <c r="F55" i="10"/>
  <c r="L46" i="10"/>
  <c r="J46" i="10"/>
  <c r="H46" i="10"/>
  <c r="H55" i="10"/>
  <c r="L55" i="10"/>
  <c r="J55" i="10"/>
  <c r="N13" i="10"/>
  <c r="J61" i="10"/>
  <c r="N61" i="10"/>
  <c r="N55" i="10"/>
  <c r="H39" i="10"/>
  <c r="J39" i="10"/>
  <c r="N39" i="10"/>
  <c r="N46" i="10"/>
  <c r="H61" i="10"/>
  <c r="L39" i="10"/>
  <c r="L61" i="10"/>
  <c r="H67" i="10" l="1"/>
  <c r="H68" i="10" s="1"/>
  <c r="H69" i="10" s="1"/>
  <c r="H71" i="10" s="1"/>
  <c r="F67" i="10"/>
  <c r="F68" i="10" s="1"/>
  <c r="F69" i="10" s="1"/>
  <c r="F71" i="10" s="1"/>
  <c r="L67" i="10"/>
  <c r="L68" i="10" s="1"/>
  <c r="L69" i="10" s="1"/>
  <c r="L71" i="10" s="1"/>
  <c r="J67" i="10"/>
  <c r="J68" i="10" s="1"/>
  <c r="J69" i="10" s="1"/>
  <c r="J71" i="10" s="1"/>
  <c r="F72" i="10" l="1"/>
  <c r="J72" i="10"/>
  <c r="H72" i="10"/>
  <c r="L72" i="10"/>
</calcChain>
</file>

<file path=xl/sharedStrings.xml><?xml version="1.0" encoding="utf-8"?>
<sst xmlns="http://schemas.openxmlformats.org/spreadsheetml/2006/main" count="162" uniqueCount="117">
  <si>
    <t>Grid for the technical assessment of bids below the EU threshold</t>
  </si>
  <si>
    <t>Bidder 1 to 5</t>
  </si>
  <si>
    <t>Org. unit</t>
  </si>
  <si>
    <t>Org. Unit 3700</t>
  </si>
  <si>
    <t>Project title</t>
  </si>
  <si>
    <t>Date</t>
  </si>
  <si>
    <t>Officer responsible for the commission</t>
  </si>
  <si>
    <t>Comprehensive scientific analysis about the designation of a geo-park in the Rayons Aksy and Chatkal in the Jalal Oblast, including a roadmap for the development of a geopark within the frame of the Integrated Rural Development Programme (IRDP)</t>
  </si>
  <si>
    <t>PN</t>
  </si>
  <si>
    <t>PN 17.2105.9-002.00</t>
  </si>
  <si>
    <t>Assessors</t>
  </si>
  <si>
    <t>Contract no.</t>
  </si>
  <si>
    <t>Version</t>
  </si>
  <si>
    <t>Individual assessment/overall assessment</t>
  </si>
  <si>
    <t>(automatically increases to 10,
if entries were made on sheet 'Bidder 6-10')</t>
  </si>
  <si>
    <t>Enter bidder 2</t>
  </si>
  <si>
    <t>Enter bidder 3</t>
  </si>
  <si>
    <t>Enter bidder 4</t>
  </si>
  <si>
    <t>Enter bidder 5</t>
  </si>
  <si>
    <t>(1)</t>
  </si>
  <si>
    <t>(2)</t>
  </si>
  <si>
    <t>(3)</t>
  </si>
  <si>
    <t>(4)</t>
  </si>
  <si>
    <t>Criterion</t>
  </si>
  <si>
    <t>Weighting</t>
  </si>
  <si>
    <t>Points</t>
  </si>
  <si>
    <t>Assessment</t>
  </si>
  <si>
    <t>in %</t>
  </si>
  <si>
    <t>(max.10)</t>
  </si>
  <si>
    <t>(2)x(3)</t>
  </si>
  <si>
    <t>1</t>
  </si>
  <si>
    <t xml:space="preserve">Assessment of concept and implementation approach </t>
  </si>
  <si>
    <t>1.1.1</t>
  </si>
  <si>
    <t>1.1.2</t>
  </si>
  <si>
    <t>Interim total 1</t>
  </si>
  <si>
    <t>2</t>
  </si>
  <si>
    <t>Assessment of proposed staff</t>
  </si>
  <si>
    <t>2.1</t>
  </si>
  <si>
    <t>Project Manager</t>
  </si>
  <si>
    <t>2.1.1</t>
  </si>
  <si>
    <t>Qualification: University Degree in Geology or Geography</t>
  </si>
  <si>
    <t>2.1.2</t>
  </si>
  <si>
    <t>Language: Russian, Kyrgyz fluent. English is an asset</t>
  </si>
  <si>
    <t>2.1.3</t>
  </si>
  <si>
    <t>2.1.4</t>
  </si>
  <si>
    <t>Specific professional experience: 5 years in developing geoparks according to UNESCO standards in Kyrgyzstan or Central Asia, experience in elaboration of road maps to develop geoparks, experience in sustainable tourism development</t>
  </si>
  <si>
    <t>2.1.5</t>
  </si>
  <si>
    <t>Leadership/management experience: 2 years of experience as team leader</t>
  </si>
  <si>
    <t>2.1.6</t>
  </si>
  <si>
    <t>Regional experience: experience in the Jalal Abad Oblast</t>
  </si>
  <si>
    <t>2.1.7</t>
  </si>
  <si>
    <t>Development cooperation: work experience with international organizations</t>
  </si>
  <si>
    <t>2.1.8</t>
  </si>
  <si>
    <t>Other: Project management</t>
  </si>
  <si>
    <t>2.2</t>
  </si>
  <si>
    <t>2.2.1</t>
  </si>
  <si>
    <t>2.2.2</t>
  </si>
  <si>
    <t>2.2.3</t>
  </si>
  <si>
    <t>2.2.4</t>
  </si>
  <si>
    <t>2.2.5</t>
  </si>
  <si>
    <t>2.3</t>
  </si>
  <si>
    <t>2.3.1</t>
  </si>
  <si>
    <t>Qualification: University degree in Biology</t>
  </si>
  <si>
    <t>2.3.2</t>
  </si>
  <si>
    <t>2.3.3</t>
  </si>
  <si>
    <t>2.3.4</t>
  </si>
  <si>
    <t>Specific professional experience: in describing and cataloguing flora/fauna</t>
  </si>
  <si>
    <t>2.4.</t>
  </si>
  <si>
    <t>2.4.1</t>
  </si>
  <si>
    <t>Qualification: University degree in History or Ethnography</t>
  </si>
  <si>
    <t>2.4.2</t>
  </si>
  <si>
    <t>2.4.3</t>
  </si>
  <si>
    <t>General professional experience: 15 years in the speres, where Kyrgyz history played a main role or 15 years of experience where Ethnology played a main role</t>
  </si>
  <si>
    <t>2.4.4</t>
  </si>
  <si>
    <t>Regional experience: Special expertise about History of Jalal Abad Oblast</t>
  </si>
  <si>
    <t xml:space="preserve">Qualification: University Degree in Tourism, Management or Tourism value Chain analysis </t>
  </si>
  <si>
    <t>Interim total 2.1</t>
  </si>
  <si>
    <t>Requirement for the organization</t>
  </si>
  <si>
    <t>Experience in developing and promoting sustainable tourism</t>
  </si>
  <si>
    <t>Experience in implementing similar initiatives and projects - passportization of tourism sites and entities (natural cultural, historical sites, service providers)</t>
  </si>
  <si>
    <t>Experience in development of strategic documents</t>
  </si>
  <si>
    <t>Experience in organising and conducting awareness raising events and workshops with public and private sector and local community</t>
  </si>
  <si>
    <t>Interim total 2.2</t>
  </si>
  <si>
    <t>2.3.5</t>
  </si>
  <si>
    <t>2.3.6</t>
  </si>
  <si>
    <t>2.3.7</t>
  </si>
  <si>
    <t>Interim total 2.3</t>
  </si>
  <si>
    <t>2.4</t>
  </si>
  <si>
    <t>Interim total 2.4</t>
  </si>
  <si>
    <t>2.5</t>
  </si>
  <si>
    <t>2.5.1.</t>
  </si>
  <si>
    <t>2.5.2.</t>
  </si>
  <si>
    <t>2.5.3.</t>
  </si>
  <si>
    <t>Interim total 2.5</t>
  </si>
  <si>
    <t>Total 2</t>
  </si>
  <si>
    <t>Overall total 1 + 2</t>
  </si>
  <si>
    <t>Total technical evaluation in %</t>
  </si>
  <si>
    <t>Total for price offered</t>
  </si>
  <si>
    <t>Total evaluation in %</t>
  </si>
  <si>
    <t>Ranking</t>
  </si>
  <si>
    <t>I hereby declare that I completed this assessment independently, to the best of my knowledge and in good faith. I will treat the information confidentially and will not pass on any details of the ongoing assessment procedure.</t>
  </si>
  <si>
    <t>(Procurement and contract Specialist)</t>
  </si>
  <si>
    <t>Approved by:</t>
  </si>
  <si>
    <t>(Rural Development Advisor)</t>
  </si>
  <si>
    <t>3</t>
  </si>
  <si>
    <t>Project manager</t>
  </si>
  <si>
    <t>General professional experience: 18 years in the sphere of science (geography or geology)</t>
  </si>
  <si>
    <t xml:space="preserve">technical proposal, including a rough description of the overall approach, goals and proposed methodology, including methods for quality assurance, time schedule (when, what, where, how many people), max. 4 pages </t>
  </si>
  <si>
    <t xml:space="preserve">rough content of meetings mentioned under point 5.4 days with the following, basic information: Day/Date: what will be done (content) why (objective, goals), how (method/instrument/tool), duration </t>
  </si>
  <si>
    <t>Experience in developing geoparks according to national and/or UNESCO-standards</t>
  </si>
  <si>
    <t xml:space="preserve">General professional experience: 10 years work experience as biologist </t>
  </si>
  <si>
    <t>Expert 1. Biologist</t>
  </si>
  <si>
    <t>Expert 2. Historian</t>
  </si>
  <si>
    <t>Expert 3. Tourism</t>
  </si>
  <si>
    <t xml:space="preserve">General professional experience: 8 years in tourism sector  </t>
  </si>
  <si>
    <t>Specific professional experience: Diverse experience in tourism value chain analysis and development (to be proven in the CV)</t>
  </si>
  <si>
    <t>Date: 29.09.2023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</si>
</sst>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
      <sz val="9"/>
      <name val="Calibri"/>
      <family val="2"/>
      <scheme val="minor"/>
    </font>
    <font>
      <sz val="8"/>
      <color theme="1"/>
      <name val="Arial"/>
      <family val="2"/>
    </font>
    <font>
      <sz val="8"/>
      <color rgb="FFFF0000"/>
      <name val="Arial"/>
      <family val="2"/>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
      <patternFill patternType="solid">
        <fgColor rgb="FFFEF7E6"/>
        <bgColor indexed="64"/>
      </patternFill>
    </fill>
  </fills>
  <borders count="28">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auto="1"/>
      </bottom>
      <diagonal/>
    </border>
    <border>
      <left style="hair">
        <color theme="1"/>
      </left>
      <right style="hair">
        <color theme="1"/>
      </right>
      <top style="hair">
        <color theme="1"/>
      </top>
      <bottom style="hair">
        <color theme="1"/>
      </bottom>
      <diagonal/>
    </border>
    <border>
      <left/>
      <right style="thin">
        <color auto="1"/>
      </right>
      <top/>
      <bottom style="thin">
        <color theme="0" tint="-0.499984740745262"/>
      </bottom>
      <diagonal/>
    </border>
    <border>
      <left style="thin">
        <color auto="1"/>
      </left>
      <right style="hair">
        <color auto="1"/>
      </right>
      <top/>
      <bottom style="thin">
        <color theme="0" tint="-0.499984740745262"/>
      </bottom>
      <diagonal/>
    </border>
  </borders>
  <cellStyleXfs count="4">
    <xf numFmtId="0" fontId="0" fillId="0" borderId="0"/>
    <xf numFmtId="9" fontId="7" fillId="0" borderId="0" applyFont="0" applyFill="0" applyBorder="0" applyAlignment="0" applyProtection="0"/>
    <xf numFmtId="0" fontId="11" fillId="0" borderId="0" applyNumberFormat="0" applyFill="0" applyBorder="0" applyAlignment="0" applyProtection="0"/>
    <xf numFmtId="49" fontId="14" fillId="8" borderId="25">
      <alignment vertical="center" wrapText="1"/>
      <protection locked="0"/>
    </xf>
  </cellStyleXfs>
  <cellXfs count="154">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1" fillId="0" borderId="0" xfId="0" applyFont="1" applyAlignment="1">
      <alignment horizontal="left" vertical="top"/>
    </xf>
    <xf numFmtId="0" fontId="0" fillId="0" borderId="2" xfId="0" applyBorder="1" applyAlignment="1">
      <alignment vertical="center" wrapText="1"/>
    </xf>
    <xf numFmtId="49" fontId="1" fillId="0" borderId="0" xfId="0" applyNumberFormat="1" applyFont="1" applyAlignment="1">
      <alignment horizontal="center" vertical="center"/>
    </xf>
    <xf numFmtId="0" fontId="0" fillId="0" borderId="4" xfId="0"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49" fontId="1" fillId="0" borderId="5"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1" fillId="0" borderId="5" xfId="0" quotePrefix="1" applyNumberFormat="1" applyFont="1" applyBorder="1" applyAlignment="1">
      <alignment horizontal="center" vertical="center"/>
    </xf>
    <xf numFmtId="0" fontId="0" fillId="0" borderId="4" xfId="0" applyBorder="1" applyAlignment="1">
      <alignment horizontal="center" vertical="center"/>
    </xf>
    <xf numFmtId="1" fontId="8" fillId="0" borderId="3" xfId="0" applyNumberFormat="1" applyFont="1" applyBorder="1" applyAlignment="1">
      <alignment horizontal="right" vertical="center"/>
    </xf>
    <xf numFmtId="1" fontId="10" fillId="0" borderId="3" xfId="0" applyNumberFormat="1" applyFont="1" applyBorder="1" applyAlignment="1">
      <alignment horizontal="right" vertical="center"/>
    </xf>
    <xf numFmtId="9" fontId="1" fillId="7" borderId="14" xfId="1" applyFont="1" applyFill="1" applyBorder="1" applyAlignment="1" applyProtection="1">
      <alignment horizontal="right" vertical="center"/>
      <protection locked="0"/>
    </xf>
    <xf numFmtId="9" fontId="2" fillId="2" borderId="3" xfId="1" applyFont="1" applyFill="1" applyBorder="1" applyAlignment="1" applyProtection="1">
      <alignment horizontal="right" vertical="center"/>
    </xf>
    <xf numFmtId="9" fontId="2" fillId="0" borderId="3" xfId="1" applyFont="1" applyBorder="1" applyAlignment="1" applyProtection="1">
      <alignment horizontal="right" vertical="center"/>
    </xf>
    <xf numFmtId="0" fontId="12" fillId="0" borderId="0" xfId="2" applyFont="1" applyBorder="1" applyAlignment="1">
      <alignment vertical="top" wrapText="1"/>
    </xf>
    <xf numFmtId="1" fontId="1" fillId="0" borderId="13" xfId="0" applyNumberFormat="1" applyFont="1" applyBorder="1" applyAlignment="1">
      <alignment horizontal="right" vertical="center"/>
    </xf>
    <xf numFmtId="0" fontId="5" fillId="0" borderId="2" xfId="0" applyFont="1" applyBorder="1" applyAlignment="1">
      <alignment vertical="center"/>
    </xf>
    <xf numFmtId="0" fontId="13" fillId="0" borderId="0" xfId="0" applyFont="1" applyAlignment="1">
      <alignment vertical="center" wrapText="1"/>
    </xf>
    <xf numFmtId="0" fontId="2" fillId="0" borderId="0" xfId="0" applyFont="1" applyAlignment="1">
      <alignment vertical="center" wrapText="1"/>
    </xf>
    <xf numFmtId="49" fontId="1" fillId="0" borderId="4"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8" fillId="3" borderId="6" xfId="0" quotePrefix="1" applyNumberFormat="1" applyFont="1" applyFill="1" applyBorder="1" applyAlignment="1">
      <alignment horizontal="center" vertical="center"/>
    </xf>
    <xf numFmtId="49" fontId="1" fillId="0" borderId="16" xfId="0" quotePrefix="1" applyNumberFormat="1" applyFont="1" applyBorder="1" applyAlignment="1">
      <alignment horizontal="center" vertical="center"/>
    </xf>
    <xf numFmtId="49" fontId="1" fillId="0" borderId="19" xfId="0" quotePrefix="1" applyNumberFormat="1" applyFont="1" applyBorder="1" applyAlignment="1">
      <alignment horizontal="center" vertical="center"/>
    </xf>
    <xf numFmtId="49" fontId="2" fillId="0" borderId="15" xfId="0" quotePrefix="1"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4" xfId="0" applyFont="1" applyBorder="1" applyAlignment="1">
      <alignment horizontal="left" vertical="top"/>
    </xf>
    <xf numFmtId="0" fontId="13" fillId="0" borderId="0" xfId="0" applyFont="1" applyAlignment="1">
      <alignment vertical="center"/>
    </xf>
    <xf numFmtId="0" fontId="12" fillId="0" borderId="0" xfId="2" applyFont="1" applyBorder="1" applyAlignment="1" applyProtection="1">
      <alignment vertical="top" wrapText="1"/>
    </xf>
    <xf numFmtId="164" fontId="1" fillId="6" borderId="21" xfId="0" applyNumberFormat="1" applyFont="1" applyFill="1" applyBorder="1" applyAlignment="1" applyProtection="1">
      <alignment horizontal="right" vertical="center"/>
      <protection locked="0"/>
    </xf>
    <xf numFmtId="164" fontId="1" fillId="0" borderId="16" xfId="0" applyNumberFormat="1" applyFont="1" applyBorder="1" applyAlignment="1">
      <alignment horizontal="right" vertical="center"/>
    </xf>
    <xf numFmtId="164" fontId="2" fillId="4" borderId="11" xfId="0" applyNumberFormat="1" applyFont="1" applyFill="1" applyBorder="1" applyAlignment="1">
      <alignment horizontal="right" vertical="center"/>
    </xf>
    <xf numFmtId="164" fontId="2" fillId="0" borderId="6"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0" borderId="20" xfId="0" applyNumberFormat="1" applyFont="1" applyBorder="1" applyAlignment="1">
      <alignment horizontal="right" vertical="center"/>
    </xf>
    <xf numFmtId="49" fontId="2" fillId="0" borderId="2" xfId="0" applyNumberFormat="1" applyFont="1" applyBorder="1" applyAlignment="1">
      <alignment vertical="center"/>
    </xf>
    <xf numFmtId="0" fontId="1" fillId="0" borderId="4" xfId="0" applyFont="1" applyBorder="1" applyAlignment="1">
      <alignment vertical="center" wrapText="1"/>
    </xf>
    <xf numFmtId="49" fontId="1" fillId="0" borderId="24" xfId="0" quotePrefix="1" applyNumberFormat="1" applyFont="1" applyBorder="1" applyAlignment="1">
      <alignment horizontal="center" vertical="center"/>
    </xf>
    <xf numFmtId="0" fontId="1" fillId="0" borderId="4" xfId="0" applyFont="1" applyBorder="1" applyAlignment="1">
      <alignment horizontal="left"/>
    </xf>
    <xf numFmtId="49" fontId="1" fillId="0" borderId="2" xfId="0" applyNumberFormat="1" applyFont="1" applyBorder="1" applyAlignment="1">
      <alignment vertical="top"/>
    </xf>
    <xf numFmtId="0" fontId="1" fillId="0" borderId="2" xfId="0" applyFont="1" applyBorder="1" applyAlignment="1">
      <alignment vertical="center"/>
    </xf>
    <xf numFmtId="0" fontId="0" fillId="0" borderId="2" xfId="0" applyBorder="1" applyAlignment="1">
      <alignment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vertical="top"/>
    </xf>
    <xf numFmtId="49" fontId="2" fillId="6" borderId="2" xfId="0" applyNumberFormat="1" applyFont="1" applyFill="1" applyBorder="1" applyAlignment="1">
      <alignment horizontal="left"/>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164" fontId="15" fillId="6" borderId="21" xfId="0" applyNumberFormat="1" applyFont="1" applyFill="1" applyBorder="1" applyAlignment="1" applyProtection="1">
      <alignment horizontal="right" vertical="center"/>
      <protection locked="0"/>
    </xf>
    <xf numFmtId="164" fontId="2" fillId="0" borderId="3" xfId="0" applyNumberFormat="1" applyFont="1" applyBorder="1" applyAlignment="1">
      <alignment horizontal="right" vertical="center"/>
    </xf>
    <xf numFmtId="164" fontId="1" fillId="4" borderId="3" xfId="0" applyNumberFormat="1" applyFont="1" applyFill="1" applyBorder="1" applyAlignment="1">
      <alignment horizontal="right" vertical="center"/>
    </xf>
    <xf numFmtId="164" fontId="2" fillId="0" borderId="3" xfId="1" applyNumberFormat="1" applyFont="1" applyBorder="1" applyAlignment="1" applyProtection="1">
      <alignment horizontal="right" vertical="center"/>
    </xf>
    <xf numFmtId="164" fontId="8" fillId="0" borderId="3" xfId="1" applyNumberFormat="1" applyFont="1" applyBorder="1" applyAlignment="1" applyProtection="1">
      <alignment horizontal="right" vertical="center"/>
    </xf>
    <xf numFmtId="10" fontId="8" fillId="0" borderId="3" xfId="1" applyNumberFormat="1" applyFont="1" applyBorder="1" applyAlignment="1" applyProtection="1">
      <alignment horizontal="right" vertical="center"/>
    </xf>
    <xf numFmtId="2" fontId="8" fillId="0" borderId="3" xfId="1" applyNumberFormat="1" applyFont="1" applyBorder="1" applyAlignment="1" applyProtection="1">
      <alignment horizontal="right" vertical="center"/>
    </xf>
    <xf numFmtId="164" fontId="8" fillId="0" borderId="3" xfId="0" applyNumberFormat="1" applyFont="1" applyBorder="1" applyAlignment="1">
      <alignment horizontal="right" vertical="center"/>
    </xf>
    <xf numFmtId="3" fontId="8" fillId="0" borderId="3" xfId="1" applyNumberFormat="1" applyFont="1" applyBorder="1" applyAlignment="1" applyProtection="1">
      <alignment horizontal="right" vertical="center"/>
    </xf>
    <xf numFmtId="164" fontId="10" fillId="0" borderId="3" xfId="0" applyNumberFormat="1" applyFont="1" applyBorder="1" applyAlignment="1">
      <alignment horizontal="right" vertical="center"/>
    </xf>
    <xf numFmtId="49" fontId="1" fillId="0" borderId="15" xfId="0" quotePrefix="1" applyNumberFormat="1" applyFont="1" applyBorder="1" applyAlignment="1">
      <alignment horizontal="center" vertical="center"/>
    </xf>
    <xf numFmtId="9" fontId="1" fillId="7" borderId="13" xfId="1" applyFont="1" applyFill="1" applyBorder="1" applyAlignment="1" applyProtection="1">
      <alignment horizontal="right" vertical="center"/>
    </xf>
    <xf numFmtId="164" fontId="1" fillId="5" borderId="20" xfId="0" applyNumberFormat="1" applyFont="1" applyFill="1" applyBorder="1" applyAlignment="1">
      <alignment horizontal="right" vertical="center"/>
    </xf>
    <xf numFmtId="49" fontId="2" fillId="0" borderId="26" xfId="0" quotePrefix="1" applyNumberFormat="1" applyFont="1" applyBorder="1" applyAlignment="1">
      <alignment horizontal="center" vertical="center"/>
    </xf>
    <xf numFmtId="164" fontId="1" fillId="0" borderId="27" xfId="0" applyNumberFormat="1" applyFont="1" applyBorder="1" applyAlignment="1">
      <alignment horizontal="right" vertical="center"/>
    </xf>
    <xf numFmtId="164" fontId="1" fillId="0" borderId="26" xfId="0" applyNumberFormat="1" applyFont="1" applyBorder="1" applyAlignment="1">
      <alignment horizontal="right" vertical="center"/>
    </xf>
    <xf numFmtId="164" fontId="2" fillId="0" borderId="27" xfId="0" applyNumberFormat="1" applyFont="1" applyBorder="1" applyAlignment="1">
      <alignment horizontal="left" vertical="top"/>
    </xf>
    <xf numFmtId="164" fontId="2" fillId="0" borderId="26" xfId="0" applyNumberFormat="1"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49" fontId="1" fillId="0" borderId="16" xfId="0" applyNumberFormat="1" applyFont="1" applyBorder="1" applyAlignment="1">
      <alignment horizontal="left" vertical="top"/>
    </xf>
    <xf numFmtId="0" fontId="1" fillId="0" borderId="3"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49" fontId="1" fillId="0" borderId="26" xfId="0" quotePrefix="1" applyNumberFormat="1" applyFont="1" applyBorder="1" applyAlignment="1">
      <alignment horizontal="left" vertical="center"/>
    </xf>
    <xf numFmtId="49" fontId="1" fillId="0" borderId="10" xfId="0" quotePrefix="1" applyNumberFormat="1" applyFont="1" applyBorder="1" applyAlignment="1">
      <alignment horizontal="left" vertical="center"/>
    </xf>
    <xf numFmtId="0" fontId="1" fillId="0" borderId="3" xfId="0" applyFont="1" applyBorder="1" applyAlignment="1">
      <alignment horizontal="left" vertical="center"/>
    </xf>
    <xf numFmtId="49" fontId="1" fillId="0" borderId="8" xfId="0" applyNumberFormat="1" applyFont="1" applyBorder="1" applyAlignment="1">
      <alignment vertical="center"/>
    </xf>
    <xf numFmtId="49" fontId="3" fillId="0" borderId="18" xfId="0" applyNumberFormat="1" applyFont="1" applyBorder="1" applyAlignment="1">
      <alignment vertical="center"/>
    </xf>
    <xf numFmtId="164" fontId="1" fillId="5" borderId="20" xfId="0" applyNumberFormat="1" applyFont="1" applyFill="1" applyBorder="1" applyAlignment="1">
      <alignment vertical="center"/>
    </xf>
    <xf numFmtId="164" fontId="1" fillId="6" borderId="21" xfId="0" applyNumberFormat="1" applyFont="1" applyFill="1" applyBorder="1" applyAlignment="1" applyProtection="1">
      <alignment vertical="center"/>
      <protection locked="0"/>
    </xf>
    <xf numFmtId="164" fontId="2" fillId="4" borderId="11" xfId="0" applyNumberFormat="1" applyFont="1" applyFill="1" applyBorder="1" applyAlignment="1">
      <alignment vertical="center"/>
    </xf>
    <xf numFmtId="164" fontId="1" fillId="0" borderId="20" xfId="0" applyNumberFormat="1" applyFont="1" applyBorder="1" applyAlignment="1">
      <alignment vertical="center"/>
    </xf>
    <xf numFmtId="164" fontId="1" fillId="0" borderId="27" xfId="0" applyNumberFormat="1" applyFont="1" applyBorder="1" applyAlignment="1">
      <alignment vertical="center"/>
    </xf>
    <xf numFmtId="164" fontId="2" fillId="4" borderId="9" xfId="0" applyNumberFormat="1" applyFont="1" applyFill="1" applyBorder="1" applyAlignment="1">
      <alignment vertical="center"/>
    </xf>
    <xf numFmtId="164" fontId="1" fillId="4" borderId="9" xfId="0" applyNumberFormat="1" applyFont="1" applyFill="1" applyBorder="1" applyAlignment="1">
      <alignment vertical="center"/>
    </xf>
    <xf numFmtId="164" fontId="8" fillId="4" borderId="9" xfId="0" applyNumberFormat="1" applyFont="1" applyFill="1" applyBorder="1" applyAlignment="1">
      <alignment vertical="center"/>
    </xf>
    <xf numFmtId="164" fontId="8" fillId="0" borderId="9" xfId="0" applyNumberFormat="1" applyFont="1" applyBorder="1" applyAlignment="1">
      <alignment vertical="center"/>
    </xf>
    <xf numFmtId="164" fontId="10" fillId="0" borderId="9" xfId="0" applyNumberFormat="1" applyFont="1" applyBorder="1" applyAlignment="1">
      <alignment vertical="center"/>
    </xf>
    <xf numFmtId="164" fontId="2" fillId="0" borderId="27" xfId="0" applyNumberFormat="1" applyFont="1" applyBorder="1" applyAlignment="1">
      <alignment vertical="center"/>
    </xf>
    <xf numFmtId="164" fontId="16" fillId="6" borderId="21" xfId="0" applyNumberFormat="1" applyFont="1" applyFill="1" applyBorder="1" applyAlignment="1" applyProtection="1">
      <alignment vertical="center"/>
      <protection locked="0"/>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49" fontId="1" fillId="0" borderId="23"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23" xfId="0" quotePrefix="1" applyNumberFormat="1" applyFont="1" applyBorder="1" applyAlignment="1">
      <alignment horizontal="left" vertical="center" wrapText="1"/>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49" fontId="1" fillId="0" borderId="16" xfId="0" quotePrefix="1"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0" fontId="1" fillId="0" borderId="0" xfId="0" applyFont="1" applyAlignment="1">
      <alignment horizontal="left" vertical="top" wrapText="1"/>
    </xf>
    <xf numFmtId="49"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1" fillId="0" borderId="4" xfId="0" applyFont="1" applyBorder="1" applyAlignment="1">
      <alignment horizontal="left" vertical="top" wrapText="1"/>
    </xf>
    <xf numFmtId="0" fontId="1" fillId="0" borderId="4" xfId="0" applyFont="1" applyBorder="1" applyAlignment="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Font="1" applyBorder="1" applyAlignment="1">
      <alignment horizontal="right" vertical="center"/>
    </xf>
    <xf numFmtId="0" fontId="0" fillId="0" borderId="2" xfId="0" applyBorder="1" applyAlignment="1">
      <alignment horizontal="right" vertical="center"/>
    </xf>
    <xf numFmtId="49" fontId="2" fillId="6" borderId="0" xfId="0" applyNumberFormat="1" applyFont="1" applyFill="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0" fontId="9" fillId="3" borderId="9"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49" fontId="1" fillId="0" borderId="2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2" fillId="0" borderId="23"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2" fillId="6" borderId="2" xfId="0" applyNumberFormat="1" applyFont="1" applyFill="1" applyBorder="1" applyAlignment="1" applyProtection="1">
      <alignment horizontal="left" vertical="top"/>
      <protection locked="0"/>
    </xf>
    <xf numFmtId="0" fontId="0" fillId="0" borderId="2" xfId="0" applyBorder="1" applyAlignment="1">
      <alignment horizontal="center" vertical="center" wrapText="1"/>
    </xf>
    <xf numFmtId="0" fontId="0" fillId="0" borderId="7" xfId="0" applyBorder="1" applyAlignment="1">
      <alignment horizontal="center" vertical="center" wrapText="1"/>
    </xf>
    <xf numFmtId="49" fontId="2" fillId="7" borderId="0" xfId="0" applyNumberFormat="1" applyFont="1" applyFill="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0" fillId="0" borderId="0" xfId="0" quotePrefix="1" applyNumberFormat="1" applyAlignment="1">
      <alignment horizontal="center" vertical="center" wrapText="1"/>
    </xf>
    <xf numFmtId="49" fontId="0" fillId="0" borderId="10" xfId="0" quotePrefix="1" applyNumberFormat="1" applyBorder="1" applyAlignment="1">
      <alignment horizontal="center" vertical="center" wrapText="1"/>
    </xf>
    <xf numFmtId="49" fontId="1" fillId="0" borderId="0" xfId="0" applyNumberFormat="1" applyFont="1" applyAlignment="1">
      <alignment horizontal="center" vertical="center" wrapText="1"/>
    </xf>
    <xf numFmtId="49" fontId="0" fillId="0" borderId="10" xfId="0" applyNumberFormat="1" applyBorder="1" applyAlignment="1">
      <alignment horizontal="center" vertical="center"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5" borderId="23" xfId="0" applyFont="1" applyFill="1" applyBorder="1" applyAlignment="1">
      <alignment horizontal="left" vertical="center" wrapText="1"/>
    </xf>
    <xf numFmtId="0" fontId="1" fillId="5" borderId="16" xfId="0" applyFont="1" applyFill="1" applyBorder="1" applyAlignment="1">
      <alignment horizontal="left" vertical="center" wrapText="1"/>
    </xf>
    <xf numFmtId="49" fontId="1" fillId="0" borderId="2" xfId="0" applyNumberFormat="1" applyFont="1" applyBorder="1" applyAlignment="1">
      <alignment horizontal="left" vertical="top" wrapText="1"/>
    </xf>
    <xf numFmtId="49" fontId="2" fillId="6" borderId="0" xfId="0" applyNumberFormat="1" applyFont="1" applyFill="1" applyAlignment="1" applyProtection="1">
      <alignment horizontal="left" vertical="top" wrapText="1"/>
      <protection locked="0"/>
    </xf>
    <xf numFmtId="49" fontId="1" fillId="0" borderId="0" xfId="0" applyNumberFormat="1" applyFont="1" applyAlignment="1">
      <alignment vertical="top"/>
    </xf>
    <xf numFmtId="49" fontId="1" fillId="0" borderId="2" xfId="0" applyNumberFormat="1" applyFont="1" applyBorder="1" applyAlignment="1">
      <alignment horizontal="left" vertical="top"/>
    </xf>
    <xf numFmtId="0" fontId="1" fillId="0" borderId="1" xfId="0" applyFont="1" applyBorder="1" applyAlignment="1">
      <alignment horizontal="left" vertical="center"/>
    </xf>
    <xf numFmtId="49" fontId="2" fillId="6" borderId="2" xfId="0" applyNumberFormat="1" applyFont="1" applyFill="1" applyBorder="1" applyAlignment="1">
      <alignment horizontal="left"/>
    </xf>
    <xf numFmtId="49" fontId="2" fillId="0" borderId="0" xfId="0" applyNumberFormat="1" applyFont="1" applyAlignment="1">
      <alignment horizontal="left"/>
    </xf>
    <xf numFmtId="0" fontId="12" fillId="0" borderId="0" xfId="2" applyFont="1" applyBorder="1" applyAlignment="1" applyProtection="1">
      <alignment horizontal="left" vertical="top" wrapText="1"/>
    </xf>
  </cellXfs>
  <cellStyles count="4">
    <cellStyle name="Eingabe Tabelle" xfId="3" xr:uid="{8CB14D18-FDFB-4E70-9DB0-7772CECD5745}"/>
    <cellStyle name="Erklärender Text" xfId="2" builtinId="53"/>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FFCC66"/>
      <color rgb="FFFFCC99"/>
      <color rgb="FFFFFFCC"/>
      <color rgb="FFFF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13</xdr:col>
      <xdr:colOff>189674</xdr:colOff>
      <xdr:row>0</xdr:row>
      <xdr:rowOff>867140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7777" y="0"/>
          <a:ext cx="2051781" cy="85877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79"/>
  <sheetViews>
    <sheetView showGridLines="0" tabSelected="1" zoomScale="83" zoomScaleNormal="100" zoomScaleSheetLayoutView="85" zoomScalePageLayoutView="130" workbookViewId="0">
      <pane ySplit="9" topLeftCell="A10" activePane="bottomLeft" state="frozen"/>
      <selection pane="bottomLeft" activeCell="K11" sqref="K11:K12"/>
    </sheetView>
  </sheetViews>
  <sheetFormatPr baseColWidth="10" defaultColWidth="5.6640625" defaultRowHeight="10.4" customHeight="1" outlineLevelRow="1"/>
  <cols>
    <col min="1" max="1" width="5.44140625" style="7" customWidth="1"/>
    <col min="2" max="2" width="28.6640625" style="11" customWidth="1"/>
    <col min="3" max="3" width="27.6640625" style="12" customWidth="1"/>
    <col min="4" max="4" width="12.6640625" style="2" bestFit="1" customWidth="1"/>
    <col min="5" max="5" width="8.33203125" style="3" bestFit="1" customWidth="1"/>
    <col min="6" max="6" width="16.6640625" style="2" customWidth="1"/>
    <col min="7" max="7" width="8.33203125" style="3" bestFit="1" customWidth="1"/>
    <col min="8" max="8" width="13.77734375" style="2" customWidth="1"/>
    <col min="9" max="9" width="8.33203125" style="3" bestFit="1" customWidth="1"/>
    <col min="10" max="10" width="16.109375" style="2" customWidth="1"/>
    <col min="11" max="11" width="8.33203125" style="3" bestFit="1" customWidth="1"/>
    <col min="12" max="12" width="17.33203125" style="2"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1.5" customHeight="1">
      <c r="A1" s="132" t="s">
        <v>0</v>
      </c>
      <c r="B1" s="132"/>
      <c r="C1" s="132"/>
      <c r="D1" s="132"/>
      <c r="E1" s="132"/>
      <c r="F1" s="132"/>
      <c r="G1" s="132"/>
      <c r="H1" s="132"/>
      <c r="I1" s="132"/>
      <c r="J1" s="132"/>
      <c r="K1" s="28"/>
      <c r="L1" s="113"/>
      <c r="M1" s="114"/>
      <c r="N1" s="114"/>
      <c r="O1" s="39" t="s">
        <v>1</v>
      </c>
      <c r="P1" s="29"/>
      <c r="Q1" s="29"/>
      <c r="R1" s="29"/>
      <c r="S1" s="29"/>
      <c r="T1" s="29"/>
    </row>
    <row r="2" spans="1:23" ht="13" customHeight="1">
      <c r="A2" s="115" t="s">
        <v>2</v>
      </c>
      <c r="B2" s="115"/>
      <c r="C2" s="124" t="s">
        <v>3</v>
      </c>
      <c r="D2" s="124"/>
      <c r="E2" s="124"/>
      <c r="G2" s="116" t="s">
        <v>4</v>
      </c>
      <c r="H2" s="116"/>
      <c r="K2" s="8"/>
      <c r="L2" s="38" t="s">
        <v>5</v>
      </c>
      <c r="M2" s="117" t="s">
        <v>116</v>
      </c>
      <c r="N2" s="117"/>
    </row>
    <row r="3" spans="1:23" ht="16" customHeight="1">
      <c r="A3" s="112" t="s">
        <v>6</v>
      </c>
      <c r="B3" s="112"/>
      <c r="C3" s="123"/>
      <c r="D3" s="123"/>
      <c r="E3" s="123"/>
      <c r="G3" s="136" t="s">
        <v>7</v>
      </c>
      <c r="H3" s="136"/>
      <c r="I3" s="136"/>
      <c r="J3" s="136"/>
      <c r="K3" s="136"/>
      <c r="L3" s="5" t="s">
        <v>8</v>
      </c>
      <c r="M3" s="118" t="s">
        <v>9</v>
      </c>
      <c r="N3" s="118"/>
    </row>
    <row r="4" spans="1:23" ht="27.65" customHeight="1">
      <c r="A4" s="112" t="s">
        <v>10</v>
      </c>
      <c r="B4" s="112"/>
      <c r="C4" s="147"/>
      <c r="D4" s="147"/>
      <c r="E4" s="147"/>
      <c r="G4" s="136"/>
      <c r="H4" s="136"/>
      <c r="I4" s="136"/>
      <c r="J4" s="136"/>
      <c r="K4" s="136"/>
      <c r="L4" s="5" t="s">
        <v>11</v>
      </c>
      <c r="M4" s="118" t="s">
        <v>11</v>
      </c>
      <c r="N4" s="118"/>
    </row>
    <row r="5" spans="1:23" ht="14.5" customHeight="1">
      <c r="A5" s="146" t="s">
        <v>12</v>
      </c>
      <c r="B5" s="146"/>
      <c r="C5" s="133" t="s">
        <v>13</v>
      </c>
      <c r="D5" s="133"/>
      <c r="E5" s="133"/>
      <c r="F5" s="6"/>
      <c r="G5" s="137"/>
      <c r="H5" s="137"/>
      <c r="I5" s="137"/>
      <c r="J5" s="137"/>
      <c r="K5" s="137"/>
      <c r="L5" s="47"/>
      <c r="M5" s="121" t="str">
        <f>"Bidder 1 to 5 of "&amp;TEXT(IF(COUNTA(#REF!,#REF!,#REF!,#REF!,#REF!)+COUNTA(#REF!,#REF!,#REF!,#REF!,#REF!)&gt;0,"10","5"),"0")</f>
        <v>Bidder 1 to 5 of 10</v>
      </c>
      <c r="N5" s="122"/>
      <c r="O5" s="153" t="s">
        <v>14</v>
      </c>
      <c r="P5" s="40"/>
      <c r="Q5" s="26"/>
      <c r="R5" s="26"/>
      <c r="S5" s="26"/>
      <c r="T5" s="26"/>
      <c r="U5" s="26"/>
      <c r="V5" s="26"/>
      <c r="W5" s="26"/>
    </row>
    <row r="6" spans="1:23" s="9" customFormat="1" ht="14.5" customHeight="1">
      <c r="A6" s="31"/>
      <c r="B6" s="20"/>
      <c r="C6" s="48"/>
      <c r="D6" s="20"/>
      <c r="E6" s="119"/>
      <c r="F6" s="120"/>
      <c r="G6" s="119" t="s">
        <v>15</v>
      </c>
      <c r="H6" s="120"/>
      <c r="I6" s="119" t="s">
        <v>16</v>
      </c>
      <c r="J6" s="120"/>
      <c r="K6" s="119" t="s">
        <v>17</v>
      </c>
      <c r="L6" s="120"/>
      <c r="M6" s="119" t="s">
        <v>18</v>
      </c>
      <c r="N6" s="120"/>
      <c r="O6" s="153"/>
      <c r="P6" s="40"/>
      <c r="Q6" s="26"/>
      <c r="R6" s="26"/>
      <c r="S6" s="26"/>
      <c r="T6" s="26"/>
      <c r="U6" s="26"/>
      <c r="V6" s="26"/>
      <c r="W6" s="26"/>
    </row>
    <row r="7" spans="1:23" ht="19.5" customHeight="1">
      <c r="B7" s="138" t="s">
        <v>19</v>
      </c>
      <c r="C7" s="139"/>
      <c r="D7" s="19" t="s">
        <v>20</v>
      </c>
      <c r="E7" s="86" t="s">
        <v>21</v>
      </c>
      <c r="F7" s="16" t="s">
        <v>22</v>
      </c>
      <c r="G7" s="15" t="s">
        <v>21</v>
      </c>
      <c r="H7" s="16" t="s">
        <v>22</v>
      </c>
      <c r="I7" s="15" t="s">
        <v>21</v>
      </c>
      <c r="J7" s="16" t="s">
        <v>22</v>
      </c>
      <c r="K7" s="15" t="s">
        <v>21</v>
      </c>
      <c r="L7" s="16" t="s">
        <v>22</v>
      </c>
      <c r="M7" s="15" t="s">
        <v>21</v>
      </c>
      <c r="N7" s="7" t="s">
        <v>22</v>
      </c>
    </row>
    <row r="8" spans="1:23" ht="14.5" customHeight="1">
      <c r="B8" s="140" t="s">
        <v>23</v>
      </c>
      <c r="C8" s="141"/>
      <c r="D8" s="13" t="s">
        <v>24</v>
      </c>
      <c r="E8" s="86" t="s">
        <v>25</v>
      </c>
      <c r="F8" s="16" t="s">
        <v>26</v>
      </c>
      <c r="G8" s="15" t="s">
        <v>25</v>
      </c>
      <c r="H8" s="16" t="s">
        <v>26</v>
      </c>
      <c r="I8" s="15" t="s">
        <v>25</v>
      </c>
      <c r="J8" s="16" t="s">
        <v>26</v>
      </c>
      <c r="K8" s="15" t="s">
        <v>25</v>
      </c>
      <c r="L8" s="16" t="s">
        <v>26</v>
      </c>
      <c r="M8" s="15" t="s">
        <v>25</v>
      </c>
      <c r="N8" s="7" t="s">
        <v>26</v>
      </c>
    </row>
    <row r="9" spans="1:23" ht="15.65" customHeight="1">
      <c r="A9" s="32"/>
      <c r="B9" s="134"/>
      <c r="C9" s="135"/>
      <c r="D9" s="14" t="s">
        <v>27</v>
      </c>
      <c r="E9" s="87" t="s">
        <v>28</v>
      </c>
      <c r="F9" s="17" t="s">
        <v>29</v>
      </c>
      <c r="G9" s="18" t="s">
        <v>28</v>
      </c>
      <c r="H9" s="17" t="s">
        <v>29</v>
      </c>
      <c r="I9" s="18" t="s">
        <v>28</v>
      </c>
      <c r="J9" s="17" t="s">
        <v>29</v>
      </c>
      <c r="K9" s="18" t="s">
        <v>28</v>
      </c>
      <c r="L9" s="17" t="s">
        <v>29</v>
      </c>
      <c r="M9" s="18" t="s">
        <v>28</v>
      </c>
      <c r="N9" s="32" t="s">
        <v>29</v>
      </c>
    </row>
    <row r="10" spans="1:23" s="10" customFormat="1" ht="12.75" customHeight="1">
      <c r="A10" s="33" t="s">
        <v>30</v>
      </c>
      <c r="B10" s="125" t="s">
        <v>31</v>
      </c>
      <c r="C10" s="126"/>
      <c r="D10" s="126"/>
      <c r="E10" s="126"/>
      <c r="F10" s="126"/>
      <c r="G10" s="126"/>
      <c r="H10" s="126"/>
      <c r="I10" s="126"/>
      <c r="J10" s="126"/>
      <c r="K10" s="126"/>
      <c r="L10" s="126"/>
      <c r="M10" s="126"/>
      <c r="N10" s="126"/>
      <c r="P10" s="30" t="str">
        <f>IF(ISBLANK(B10),A10,B10)</f>
        <v xml:space="preserve">Assessment of concept and implementation approach </v>
      </c>
    </row>
    <row r="11" spans="1:23" ht="45.65" customHeight="1">
      <c r="A11" s="69" t="s">
        <v>32</v>
      </c>
      <c r="B11" s="142" t="s">
        <v>107</v>
      </c>
      <c r="C11" s="143"/>
      <c r="D11" s="70">
        <v>0.15</v>
      </c>
      <c r="E11" s="88"/>
      <c r="F11" s="45">
        <f>$D11*E11*100</f>
        <v>0</v>
      </c>
      <c r="G11" s="71"/>
      <c r="H11" s="45">
        <f>$D11*G11*100</f>
        <v>0</v>
      </c>
      <c r="I11" s="71"/>
      <c r="J11" s="45">
        <f>$D11*I11*100</f>
        <v>0</v>
      </c>
      <c r="K11" s="71"/>
      <c r="L11" s="45">
        <f>$D11*K11*100</f>
        <v>0</v>
      </c>
      <c r="M11" s="71"/>
      <c r="N11" s="45">
        <f>$D11*M11*100</f>
        <v>0</v>
      </c>
      <c r="P11" s="30"/>
    </row>
    <row r="12" spans="1:23" ht="51" customHeight="1">
      <c r="A12" s="34" t="s">
        <v>33</v>
      </c>
      <c r="B12" s="144" t="s">
        <v>108</v>
      </c>
      <c r="C12" s="145"/>
      <c r="D12" s="23">
        <v>0.1</v>
      </c>
      <c r="E12" s="89"/>
      <c r="F12" s="42">
        <f>$D12*E12*100</f>
        <v>0</v>
      </c>
      <c r="G12" s="41"/>
      <c r="H12" s="42">
        <f>$D12*G12*100</f>
        <v>0</v>
      </c>
      <c r="I12" s="41"/>
      <c r="J12" s="42">
        <f>$D12*I12*100</f>
        <v>0</v>
      </c>
      <c r="K12" s="41"/>
      <c r="L12" s="42">
        <f>$D12*K12*100</f>
        <v>0</v>
      </c>
      <c r="M12" s="41"/>
      <c r="N12" s="42">
        <f>$D12*M12*100</f>
        <v>0</v>
      </c>
      <c r="P12" s="12" t="str">
        <f t="shared" ref="P12:P60" si="0">IF(ISBLANK(B12),A12,B12)</f>
        <v xml:space="preserve">rough content of meetings mentioned under point 5.4 days with the following, basic information: Day/Date: what will be done (content) why (objective, goals), how (method/instrument/tool), duration </v>
      </c>
    </row>
    <row r="13" spans="1:23" s="10" customFormat="1" ht="11.25" customHeight="1">
      <c r="A13" s="100" t="s">
        <v>34</v>
      </c>
      <c r="B13" s="100"/>
      <c r="C13" s="101"/>
      <c r="D13" s="24">
        <f>SUM(D11:D12)</f>
        <v>0.25</v>
      </c>
      <c r="E13" s="90"/>
      <c r="F13" s="44">
        <f>SUM(F11:F12)</f>
        <v>0</v>
      </c>
      <c r="G13" s="43"/>
      <c r="H13" s="44">
        <f>SUM(H11:H12)</f>
        <v>0</v>
      </c>
      <c r="I13" s="43"/>
      <c r="J13" s="44">
        <f>SUM(J11:J12)</f>
        <v>0</v>
      </c>
      <c r="K13" s="43"/>
      <c r="L13" s="44">
        <f>SUM(L11:L12)</f>
        <v>0</v>
      </c>
      <c r="M13" s="43"/>
      <c r="N13" s="44">
        <f>SUM(N12:N12)</f>
        <v>0</v>
      </c>
      <c r="P13" s="30" t="str">
        <f t="shared" si="0"/>
        <v>Interim total 1</v>
      </c>
    </row>
    <row r="14" spans="1:23" s="10" customFormat="1" ht="12.75" customHeight="1">
      <c r="A14" s="33" t="s">
        <v>35</v>
      </c>
      <c r="B14" s="125" t="s">
        <v>36</v>
      </c>
      <c r="C14" s="126"/>
      <c r="D14" s="126"/>
      <c r="E14" s="126"/>
      <c r="F14" s="126"/>
      <c r="G14" s="126"/>
      <c r="H14" s="126"/>
      <c r="I14" s="126"/>
      <c r="J14" s="126"/>
      <c r="K14" s="126"/>
      <c r="L14" s="126"/>
      <c r="M14" s="126"/>
      <c r="N14" s="127"/>
      <c r="P14" s="30" t="str">
        <f t="shared" si="0"/>
        <v>Assessment of proposed staff</v>
      </c>
    </row>
    <row r="15" spans="1:23" ht="16.5" customHeight="1">
      <c r="A15" s="69" t="s">
        <v>37</v>
      </c>
      <c r="B15" s="110" t="s">
        <v>38</v>
      </c>
      <c r="C15" s="111"/>
      <c r="D15" s="23"/>
      <c r="E15" s="91"/>
      <c r="F15" s="42">
        <f>$D15*E15*100</f>
        <v>0</v>
      </c>
      <c r="G15" s="46"/>
      <c r="H15" s="45"/>
      <c r="I15" s="46"/>
      <c r="J15" s="45"/>
      <c r="K15" s="46"/>
      <c r="L15" s="45"/>
      <c r="M15" s="46"/>
      <c r="N15" s="45"/>
      <c r="P15" s="30" t="str">
        <f t="shared" si="0"/>
        <v>Project Manager</v>
      </c>
    </row>
    <row r="16" spans="1:23" s="77" customFormat="1" ht="18" customHeight="1">
      <c r="A16" s="79" t="s">
        <v>39</v>
      </c>
      <c r="B16" s="128" t="s">
        <v>40</v>
      </c>
      <c r="C16" s="129"/>
      <c r="D16" s="23">
        <v>0.03</v>
      </c>
      <c r="E16" s="98"/>
      <c r="F16" s="42">
        <f t="shared" ref="F16:F26" si="1">$D16*E16*100</f>
        <v>0</v>
      </c>
      <c r="G16" s="75"/>
      <c r="H16" s="76"/>
      <c r="I16" s="75"/>
      <c r="J16" s="76"/>
      <c r="K16" s="75"/>
      <c r="L16" s="76"/>
      <c r="M16" s="75"/>
      <c r="N16" s="76"/>
      <c r="P16" s="78"/>
    </row>
    <row r="17" spans="1:16" s="77" customFormat="1" ht="18.75" customHeight="1">
      <c r="A17" s="79" t="s">
        <v>41</v>
      </c>
      <c r="B17" s="128" t="s">
        <v>42</v>
      </c>
      <c r="C17" s="129"/>
      <c r="D17" s="23">
        <v>0.02</v>
      </c>
      <c r="E17" s="98"/>
      <c r="F17" s="42">
        <f t="shared" si="1"/>
        <v>0</v>
      </c>
      <c r="G17" s="75"/>
      <c r="H17" s="76"/>
      <c r="I17" s="75"/>
      <c r="J17" s="76"/>
      <c r="K17" s="75"/>
      <c r="L17" s="76"/>
      <c r="M17" s="75"/>
      <c r="N17" s="76"/>
      <c r="P17" s="78"/>
    </row>
    <row r="18" spans="1:16" s="77" customFormat="1" ht="25.5" customHeight="1">
      <c r="A18" s="79" t="s">
        <v>43</v>
      </c>
      <c r="B18" s="128" t="s">
        <v>106</v>
      </c>
      <c r="C18" s="129"/>
      <c r="D18" s="23">
        <v>0.04</v>
      </c>
      <c r="E18" s="98"/>
      <c r="F18" s="42">
        <f t="shared" si="1"/>
        <v>0</v>
      </c>
      <c r="G18" s="75"/>
      <c r="H18" s="76"/>
      <c r="I18" s="75"/>
      <c r="J18" s="76"/>
      <c r="K18" s="75"/>
      <c r="L18" s="76"/>
      <c r="M18" s="75"/>
      <c r="N18" s="76"/>
      <c r="P18" s="78"/>
    </row>
    <row r="19" spans="1:16" s="77" customFormat="1" ht="42.65" customHeight="1">
      <c r="A19" s="79" t="s">
        <v>44</v>
      </c>
      <c r="B19" s="128" t="s">
        <v>45</v>
      </c>
      <c r="C19" s="129"/>
      <c r="D19" s="23">
        <v>0.06</v>
      </c>
      <c r="E19" s="98"/>
      <c r="F19" s="42">
        <f t="shared" si="1"/>
        <v>0</v>
      </c>
      <c r="G19" s="75"/>
      <c r="H19" s="76"/>
      <c r="I19" s="75"/>
      <c r="J19" s="76"/>
      <c r="K19" s="75"/>
      <c r="L19" s="76"/>
      <c r="M19" s="75"/>
      <c r="N19" s="76"/>
      <c r="P19" s="78"/>
    </row>
    <row r="20" spans="1:16" s="77" customFormat="1" ht="27.65" customHeight="1">
      <c r="A20" s="79" t="s">
        <v>46</v>
      </c>
      <c r="B20" s="128" t="s">
        <v>47</v>
      </c>
      <c r="C20" s="129"/>
      <c r="D20" s="23">
        <v>0.04</v>
      </c>
      <c r="E20" s="98"/>
      <c r="F20" s="42">
        <f t="shared" si="1"/>
        <v>0</v>
      </c>
      <c r="G20" s="75"/>
      <c r="H20" s="76"/>
      <c r="I20" s="75"/>
      <c r="J20" s="76"/>
      <c r="K20" s="75"/>
      <c r="L20" s="76"/>
      <c r="M20" s="75"/>
      <c r="N20" s="76"/>
      <c r="P20" s="78"/>
    </row>
    <row r="21" spans="1:16" s="77" customFormat="1" ht="16" customHeight="1">
      <c r="A21" s="79" t="s">
        <v>48</v>
      </c>
      <c r="B21" s="128" t="s">
        <v>49</v>
      </c>
      <c r="C21" s="129"/>
      <c r="D21" s="23">
        <v>0.04</v>
      </c>
      <c r="E21" s="98"/>
      <c r="F21" s="42">
        <f t="shared" si="1"/>
        <v>0</v>
      </c>
      <c r="G21" s="75"/>
      <c r="H21" s="76"/>
      <c r="I21" s="75"/>
      <c r="J21" s="76"/>
      <c r="K21" s="75"/>
      <c r="L21" s="76"/>
      <c r="M21" s="75"/>
      <c r="N21" s="76"/>
      <c r="P21" s="78"/>
    </row>
    <row r="22" spans="1:16" s="77" customFormat="1" ht="27.65" customHeight="1">
      <c r="A22" s="79" t="s">
        <v>50</v>
      </c>
      <c r="B22" s="128" t="s">
        <v>51</v>
      </c>
      <c r="C22" s="129"/>
      <c r="D22" s="23">
        <v>0.03</v>
      </c>
      <c r="E22" s="98"/>
      <c r="F22" s="42">
        <f t="shared" si="1"/>
        <v>0</v>
      </c>
      <c r="G22" s="75"/>
      <c r="H22" s="76"/>
      <c r="I22" s="75"/>
      <c r="J22" s="76"/>
      <c r="K22" s="75"/>
      <c r="L22" s="76"/>
      <c r="M22" s="75"/>
      <c r="N22" s="76"/>
      <c r="P22" s="78"/>
    </row>
    <row r="23" spans="1:16" s="77" customFormat="1" ht="17.149999999999999" customHeight="1">
      <c r="A23" s="79" t="s">
        <v>52</v>
      </c>
      <c r="B23" s="128" t="s">
        <v>53</v>
      </c>
      <c r="C23" s="129"/>
      <c r="D23" s="23">
        <v>0.04</v>
      </c>
      <c r="E23" s="98"/>
      <c r="F23" s="42">
        <f t="shared" si="1"/>
        <v>0</v>
      </c>
      <c r="G23" s="75"/>
      <c r="H23" s="76"/>
      <c r="I23" s="75"/>
      <c r="J23" s="76"/>
      <c r="K23" s="75"/>
      <c r="L23" s="76"/>
      <c r="M23" s="75"/>
      <c r="N23" s="76"/>
      <c r="P23" s="78"/>
    </row>
    <row r="24" spans="1:16" ht="16.5" customHeight="1">
      <c r="A24" s="72" t="s">
        <v>54</v>
      </c>
      <c r="B24" s="130" t="s">
        <v>111</v>
      </c>
      <c r="C24" s="131"/>
      <c r="D24" s="23"/>
      <c r="E24" s="92"/>
      <c r="F24" s="42">
        <f t="shared" si="1"/>
        <v>0</v>
      </c>
      <c r="G24" s="73"/>
      <c r="H24" s="74"/>
      <c r="I24" s="73"/>
      <c r="J24" s="74"/>
      <c r="K24" s="73"/>
      <c r="L24" s="74"/>
      <c r="M24" s="73"/>
      <c r="N24" s="74"/>
      <c r="P24" s="30"/>
    </row>
    <row r="25" spans="1:16" ht="16.5" customHeight="1">
      <c r="A25" s="83" t="s">
        <v>55</v>
      </c>
      <c r="B25" s="102" t="s">
        <v>62</v>
      </c>
      <c r="C25" s="103"/>
      <c r="D25" s="23">
        <v>0.04</v>
      </c>
      <c r="E25" s="92"/>
      <c r="F25" s="42">
        <f t="shared" si="1"/>
        <v>0</v>
      </c>
      <c r="G25" s="73"/>
      <c r="H25" s="74"/>
      <c r="I25" s="73"/>
      <c r="J25" s="74"/>
      <c r="K25" s="73"/>
      <c r="L25" s="74"/>
      <c r="M25" s="73"/>
      <c r="N25" s="74"/>
      <c r="P25" s="30"/>
    </row>
    <row r="26" spans="1:16" ht="16.5" customHeight="1">
      <c r="A26" s="84" t="s">
        <v>56</v>
      </c>
      <c r="B26" s="102" t="s">
        <v>42</v>
      </c>
      <c r="C26" s="103"/>
      <c r="D26" s="23">
        <v>0.01</v>
      </c>
      <c r="E26" s="92"/>
      <c r="F26" s="42">
        <f t="shared" si="1"/>
        <v>0</v>
      </c>
      <c r="G26" s="73"/>
      <c r="H26" s="74"/>
      <c r="I26" s="73"/>
      <c r="J26" s="74"/>
      <c r="K26" s="73"/>
      <c r="L26" s="74"/>
      <c r="M26" s="73"/>
      <c r="N26" s="74"/>
      <c r="P26" s="30"/>
    </row>
    <row r="27" spans="1:16" ht="29.15" customHeight="1">
      <c r="A27" s="85" t="s">
        <v>57</v>
      </c>
      <c r="B27" s="102" t="s">
        <v>110</v>
      </c>
      <c r="C27" s="103"/>
      <c r="D27" s="23">
        <v>0.04</v>
      </c>
      <c r="E27" s="89"/>
      <c r="F27" s="42">
        <f>$D27*E27*100</f>
        <v>0</v>
      </c>
      <c r="G27" s="41"/>
      <c r="H27" s="42">
        <f t="shared" ref="H27:H38" si="2">$D27*G27*100</f>
        <v>0</v>
      </c>
      <c r="I27" s="41"/>
      <c r="J27" s="42">
        <f t="shared" ref="J27" si="3">$D27*I27*100</f>
        <v>0</v>
      </c>
      <c r="K27" s="41"/>
      <c r="L27" s="42">
        <f t="shared" ref="L27" si="4">$D27*K27*100</f>
        <v>0</v>
      </c>
      <c r="M27" s="41"/>
      <c r="N27" s="42">
        <f t="shared" ref="N27" si="5">$D27*M27*100</f>
        <v>0</v>
      </c>
      <c r="P27" s="12" t="str">
        <f>IF(ISBLANK(B27),A16,B27)</f>
        <v xml:space="preserve">General professional experience: 10 years work experience as biologist </v>
      </c>
    </row>
    <row r="28" spans="1:16" ht="31" customHeight="1">
      <c r="A28" s="83" t="s">
        <v>58</v>
      </c>
      <c r="B28" s="102" t="s">
        <v>66</v>
      </c>
      <c r="C28" s="103"/>
      <c r="D28" s="23">
        <v>0.04</v>
      </c>
      <c r="E28" s="89"/>
      <c r="F28" s="42">
        <f t="shared" ref="F28:F38" si="6">$D28*E28*100</f>
        <v>0</v>
      </c>
      <c r="G28" s="41"/>
      <c r="H28" s="42"/>
      <c r="I28" s="41"/>
      <c r="J28" s="42"/>
      <c r="K28" s="41"/>
      <c r="L28" s="42"/>
      <c r="M28" s="41"/>
      <c r="N28" s="42"/>
      <c r="P28" s="12"/>
    </row>
    <row r="29" spans="1:16" ht="21.65" customHeight="1">
      <c r="A29" s="82" t="s">
        <v>60</v>
      </c>
      <c r="B29" s="130" t="s">
        <v>112</v>
      </c>
      <c r="C29" s="131"/>
      <c r="D29" s="23"/>
      <c r="E29" s="89"/>
      <c r="F29" s="42">
        <f t="shared" si="6"/>
        <v>0</v>
      </c>
      <c r="G29" s="41"/>
      <c r="H29" s="42"/>
      <c r="I29" s="41"/>
      <c r="J29" s="42"/>
      <c r="K29" s="41"/>
      <c r="L29" s="42"/>
      <c r="M29" s="41"/>
      <c r="N29" s="42"/>
      <c r="P29" s="12"/>
    </row>
    <row r="30" spans="1:16" ht="21.65" customHeight="1">
      <c r="A30" s="80" t="s">
        <v>61</v>
      </c>
      <c r="B30" s="102" t="s">
        <v>69</v>
      </c>
      <c r="C30" s="103"/>
      <c r="D30" s="23">
        <v>0.04</v>
      </c>
      <c r="E30" s="89"/>
      <c r="F30" s="42">
        <f t="shared" si="6"/>
        <v>0</v>
      </c>
      <c r="G30" s="41"/>
      <c r="H30" s="42"/>
      <c r="I30" s="41"/>
      <c r="J30" s="42"/>
      <c r="K30" s="41"/>
      <c r="L30" s="42"/>
      <c r="M30" s="41"/>
      <c r="N30" s="42"/>
      <c r="P30" s="12"/>
    </row>
    <row r="31" spans="1:16" ht="21.65" customHeight="1">
      <c r="A31" s="80" t="s">
        <v>63</v>
      </c>
      <c r="B31" s="102" t="s">
        <v>42</v>
      </c>
      <c r="C31" s="103"/>
      <c r="D31" s="23">
        <v>0.03</v>
      </c>
      <c r="E31" s="89"/>
      <c r="F31" s="42">
        <f t="shared" si="6"/>
        <v>0</v>
      </c>
      <c r="G31" s="41"/>
      <c r="H31" s="42"/>
      <c r="I31" s="41"/>
      <c r="J31" s="42"/>
      <c r="K31" s="41"/>
      <c r="L31" s="42"/>
      <c r="M31" s="41"/>
      <c r="N31" s="42"/>
      <c r="P31" s="12"/>
    </row>
    <row r="32" spans="1:16" ht="38" customHeight="1">
      <c r="A32" s="80" t="s">
        <v>64</v>
      </c>
      <c r="B32" s="102" t="s">
        <v>72</v>
      </c>
      <c r="C32" s="103"/>
      <c r="D32" s="23">
        <v>0.04</v>
      </c>
      <c r="E32" s="89"/>
      <c r="F32" s="42">
        <f t="shared" si="6"/>
        <v>0</v>
      </c>
      <c r="G32" s="41"/>
      <c r="H32" s="42"/>
      <c r="I32" s="41"/>
      <c r="J32" s="42"/>
      <c r="K32" s="41"/>
      <c r="L32" s="42"/>
      <c r="M32" s="41"/>
      <c r="N32" s="42"/>
      <c r="P32" s="12"/>
    </row>
    <row r="33" spans="1:16" ht="31" customHeight="1">
      <c r="A33" s="80" t="s">
        <v>65</v>
      </c>
      <c r="B33" s="102" t="s">
        <v>74</v>
      </c>
      <c r="C33" s="103"/>
      <c r="D33" s="23">
        <v>0.05</v>
      </c>
      <c r="E33" s="89"/>
      <c r="F33" s="42">
        <f t="shared" si="6"/>
        <v>0</v>
      </c>
      <c r="G33" s="41"/>
      <c r="H33" s="42"/>
      <c r="I33" s="41"/>
      <c r="J33" s="42"/>
      <c r="K33" s="41"/>
      <c r="L33" s="42"/>
      <c r="M33" s="41"/>
      <c r="N33" s="42"/>
      <c r="P33" s="12"/>
    </row>
    <row r="34" spans="1:16" ht="21.65" customHeight="1">
      <c r="A34" s="81" t="s">
        <v>67</v>
      </c>
      <c r="B34" s="130" t="s">
        <v>113</v>
      </c>
      <c r="C34" s="131"/>
      <c r="D34" s="23"/>
      <c r="E34" s="89"/>
      <c r="F34" s="42">
        <f t="shared" si="6"/>
        <v>0</v>
      </c>
      <c r="G34" s="41"/>
      <c r="H34" s="42"/>
      <c r="I34" s="41"/>
      <c r="J34" s="42"/>
      <c r="K34" s="41"/>
      <c r="L34" s="42"/>
      <c r="M34" s="41"/>
      <c r="N34" s="42"/>
      <c r="P34" s="12"/>
    </row>
    <row r="35" spans="1:16" ht="21.65" customHeight="1">
      <c r="A35" s="80" t="s">
        <v>68</v>
      </c>
      <c r="B35" s="102" t="s">
        <v>75</v>
      </c>
      <c r="C35" s="103"/>
      <c r="D35" s="23">
        <v>0.03</v>
      </c>
      <c r="E35" s="99"/>
      <c r="F35" s="42">
        <f t="shared" si="6"/>
        <v>0</v>
      </c>
      <c r="G35" s="41"/>
      <c r="H35" s="42"/>
      <c r="I35" s="41"/>
      <c r="J35" s="42"/>
      <c r="K35" s="41"/>
      <c r="L35" s="42"/>
      <c r="M35" s="41"/>
      <c r="N35" s="42"/>
      <c r="P35" s="12"/>
    </row>
    <row r="36" spans="1:16" ht="18.75" customHeight="1">
      <c r="A36" s="80" t="s">
        <v>70</v>
      </c>
      <c r="B36" s="102" t="s">
        <v>42</v>
      </c>
      <c r="C36" s="103"/>
      <c r="D36" s="23">
        <v>0.02</v>
      </c>
      <c r="E36" s="99"/>
      <c r="F36" s="42">
        <f t="shared" si="6"/>
        <v>0</v>
      </c>
      <c r="G36" s="41"/>
      <c r="H36" s="42">
        <f t="shared" si="2"/>
        <v>0</v>
      </c>
      <c r="I36" s="41"/>
      <c r="J36" s="42">
        <f t="shared" ref="J36" si="7">$D36*I36*100</f>
        <v>0</v>
      </c>
      <c r="K36" s="41"/>
      <c r="L36" s="42">
        <f t="shared" ref="L36" si="8">$D36*K36*100</f>
        <v>0</v>
      </c>
      <c r="M36" s="41"/>
      <c r="N36" s="42">
        <f t="shared" ref="N36" si="9">$D36*M36*100</f>
        <v>0</v>
      </c>
      <c r="P36" s="12" t="str">
        <f>IF(ISBLANK(B36),A17,B36)</f>
        <v>Language: Russian, Kyrgyz fluent. English is an asset</v>
      </c>
    </row>
    <row r="37" spans="1:16" ht="23.5" customHeight="1">
      <c r="A37" s="80" t="s">
        <v>71</v>
      </c>
      <c r="B37" s="102" t="s">
        <v>114</v>
      </c>
      <c r="C37" s="103"/>
      <c r="D37" s="23">
        <v>0.05</v>
      </c>
      <c r="E37" s="99"/>
      <c r="F37" s="42">
        <f t="shared" si="6"/>
        <v>0</v>
      </c>
      <c r="G37" s="41"/>
      <c r="H37" s="42">
        <f t="shared" si="2"/>
        <v>0</v>
      </c>
      <c r="I37" s="41"/>
      <c r="J37" s="42">
        <f t="shared" ref="J37" si="10">$D37*I37*100</f>
        <v>0</v>
      </c>
      <c r="K37" s="41"/>
      <c r="L37" s="42">
        <f t="shared" ref="L37" si="11">$D37*K37*100</f>
        <v>0</v>
      </c>
      <c r="M37" s="41"/>
      <c r="N37" s="42">
        <f t="shared" ref="N37" si="12">$D37*M37*100</f>
        <v>0</v>
      </c>
      <c r="P37" s="12" t="str">
        <f>IF(ISBLANK(B37),A18,B37)</f>
        <v xml:space="preserve">General professional experience: 8 years in tourism sector  </v>
      </c>
    </row>
    <row r="38" spans="1:16" ht="22.5" customHeight="1">
      <c r="A38" s="80" t="s">
        <v>73</v>
      </c>
      <c r="B38" s="102" t="s">
        <v>115</v>
      </c>
      <c r="C38" s="103"/>
      <c r="D38" s="23">
        <v>0.06</v>
      </c>
      <c r="E38" s="99"/>
      <c r="F38" s="42">
        <f t="shared" si="6"/>
        <v>0</v>
      </c>
      <c r="G38" s="41"/>
      <c r="H38" s="42">
        <f t="shared" si="2"/>
        <v>0</v>
      </c>
      <c r="I38" s="41"/>
      <c r="J38" s="42">
        <f t="shared" ref="J38" si="13">$D38*I38*100</f>
        <v>0</v>
      </c>
      <c r="K38" s="41"/>
      <c r="L38" s="42">
        <f t="shared" ref="L38" si="14">$D38*K38*100</f>
        <v>0</v>
      </c>
      <c r="M38" s="41"/>
      <c r="N38" s="42">
        <f t="shared" ref="N38" si="15">$D38*M38*100</f>
        <v>0</v>
      </c>
      <c r="P38" s="12" t="str">
        <f>IF(ISBLANK(B38),A19,B38)</f>
        <v>Specific professional experience: Diverse experience in tourism value chain analysis and development (to be proven in the CV)</v>
      </c>
    </row>
    <row r="39" spans="1:16" s="10" customFormat="1" ht="11.25" customHeight="1">
      <c r="A39" s="100" t="s">
        <v>76</v>
      </c>
      <c r="B39" s="100"/>
      <c r="C39" s="101"/>
      <c r="D39" s="24">
        <f>SUM(D16:D38)</f>
        <v>0.75</v>
      </c>
      <c r="E39" s="90"/>
      <c r="F39" s="44">
        <f>SUM(F27:F38)</f>
        <v>0</v>
      </c>
      <c r="G39" s="43"/>
      <c r="H39" s="44">
        <f>SUM(H27:H38)</f>
        <v>0</v>
      </c>
      <c r="I39" s="43"/>
      <c r="J39" s="44">
        <f>SUM(J27:J38)</f>
        <v>0</v>
      </c>
      <c r="K39" s="43"/>
      <c r="L39" s="44">
        <f>SUM(L27:L38)</f>
        <v>0</v>
      </c>
      <c r="M39" s="43"/>
      <c r="N39" s="44">
        <f>SUM(N27:N38)</f>
        <v>0</v>
      </c>
      <c r="P39" s="30" t="str">
        <f t="shared" si="0"/>
        <v>Interim total 2.1</v>
      </c>
    </row>
    <row r="40" spans="1:16" ht="12.75" customHeight="1">
      <c r="A40" s="36" t="s">
        <v>54</v>
      </c>
      <c r="B40" s="110" t="s">
        <v>77</v>
      </c>
      <c r="C40" s="111"/>
      <c r="D40" s="27"/>
      <c r="E40" s="91"/>
      <c r="F40" s="45"/>
      <c r="G40" s="46"/>
      <c r="H40" s="45"/>
      <c r="I40" s="46"/>
      <c r="J40" s="45"/>
      <c r="K40" s="46"/>
      <c r="L40" s="45"/>
      <c r="M40" s="46"/>
      <c r="N40" s="45"/>
      <c r="P40" s="30" t="str">
        <f t="shared" si="0"/>
        <v>Requirement for the organization</v>
      </c>
    </row>
    <row r="41" spans="1:16" ht="26.5" customHeight="1">
      <c r="A41" s="37" t="s">
        <v>55</v>
      </c>
      <c r="B41" s="102" t="s">
        <v>109</v>
      </c>
      <c r="C41" s="103"/>
      <c r="D41" s="23"/>
      <c r="E41" s="92"/>
      <c r="F41" s="74"/>
      <c r="G41" s="73"/>
      <c r="H41" s="74"/>
      <c r="I41" s="73"/>
      <c r="J41" s="74"/>
      <c r="K41" s="73"/>
      <c r="L41" s="74"/>
      <c r="M41" s="73"/>
      <c r="N41" s="74"/>
      <c r="P41" s="30"/>
    </row>
    <row r="42" spans="1:16" ht="26.15" customHeight="1">
      <c r="A42" s="37" t="s">
        <v>56</v>
      </c>
      <c r="B42" s="102" t="s">
        <v>78</v>
      </c>
      <c r="C42" s="103"/>
      <c r="D42" s="23"/>
      <c r="E42" s="89"/>
      <c r="F42" s="42">
        <f t="shared" ref="F42:H45" si="16">$D42*E42*100</f>
        <v>0</v>
      </c>
      <c r="G42" s="41"/>
      <c r="H42" s="42">
        <f t="shared" si="16"/>
        <v>0</v>
      </c>
      <c r="I42" s="41"/>
      <c r="J42" s="42">
        <f t="shared" ref="J42" si="17">$D42*I42*100</f>
        <v>0</v>
      </c>
      <c r="K42" s="41"/>
      <c r="L42" s="42">
        <f t="shared" ref="L42" si="18">$D42*K42*100</f>
        <v>0</v>
      </c>
      <c r="M42" s="41"/>
      <c r="N42" s="42">
        <f t="shared" ref="N42" si="19">$D42*M42*100</f>
        <v>0</v>
      </c>
      <c r="P42" s="12" t="str">
        <f>IF(ISBLANK(B42),A41,B42)</f>
        <v>Experience in developing and promoting sustainable tourism</v>
      </c>
    </row>
    <row r="43" spans="1:16" ht="36" customHeight="1">
      <c r="A43" s="34" t="s">
        <v>57</v>
      </c>
      <c r="B43" s="102" t="s">
        <v>79</v>
      </c>
      <c r="C43" s="103"/>
      <c r="D43" s="23"/>
      <c r="E43" s="89"/>
      <c r="F43" s="42">
        <f t="shared" si="16"/>
        <v>0</v>
      </c>
      <c r="G43" s="41"/>
      <c r="H43" s="42">
        <f t="shared" si="16"/>
        <v>0</v>
      </c>
      <c r="I43" s="41"/>
      <c r="J43" s="42">
        <f t="shared" ref="J43" si="20">$D43*I43*100</f>
        <v>0</v>
      </c>
      <c r="K43" s="41"/>
      <c r="L43" s="42">
        <f t="shared" ref="L43" si="21">$D43*K43*100</f>
        <v>0</v>
      </c>
      <c r="M43" s="41"/>
      <c r="N43" s="42">
        <f t="shared" ref="N43" si="22">$D43*M43*100</f>
        <v>0</v>
      </c>
      <c r="P43" s="12" t="str">
        <f>IF(ISBLANK(B43),A42,B43)</f>
        <v>Experience in implementing similar initiatives and projects - passportization of tourism sites and entities (natural cultural, historical sites, service providers)</v>
      </c>
    </row>
    <row r="44" spans="1:16" ht="28.5" customHeight="1">
      <c r="A44" s="37" t="s">
        <v>58</v>
      </c>
      <c r="B44" s="104" t="s">
        <v>80</v>
      </c>
      <c r="C44" s="107"/>
      <c r="D44" s="23"/>
      <c r="E44" s="89"/>
      <c r="F44" s="42">
        <f t="shared" si="16"/>
        <v>0</v>
      </c>
      <c r="G44" s="41"/>
      <c r="H44" s="42">
        <f t="shared" si="16"/>
        <v>0</v>
      </c>
      <c r="I44" s="41"/>
      <c r="J44" s="42">
        <f t="shared" ref="J44" si="23">$D44*I44*100</f>
        <v>0</v>
      </c>
      <c r="K44" s="41"/>
      <c r="L44" s="42">
        <f t="shared" ref="L44" si="24">$D44*K44*100</f>
        <v>0</v>
      </c>
      <c r="M44" s="41"/>
      <c r="N44" s="42">
        <f t="shared" ref="N44" si="25">$D44*M44*100</f>
        <v>0</v>
      </c>
      <c r="P44" s="12" t="str">
        <f>IF(ISBLANK(B44),A43,B44)</f>
        <v>Experience in development of strategic documents</v>
      </c>
    </row>
    <row r="45" spans="1:16" ht="33.75" customHeight="1">
      <c r="A45" s="2" t="s">
        <v>59</v>
      </c>
      <c r="B45" s="104" t="s">
        <v>81</v>
      </c>
      <c r="C45" s="107"/>
      <c r="D45" s="23"/>
      <c r="E45" s="89"/>
      <c r="F45" s="42">
        <f t="shared" si="16"/>
        <v>0</v>
      </c>
      <c r="G45" s="41"/>
      <c r="H45" s="42">
        <f t="shared" si="16"/>
        <v>0</v>
      </c>
      <c r="I45" s="41"/>
      <c r="J45" s="42">
        <f t="shared" ref="J45" si="26">$D45*I45*100</f>
        <v>0</v>
      </c>
      <c r="K45" s="41"/>
      <c r="L45" s="42">
        <f t="shared" ref="L45" si="27">$D45*K45*100</f>
        <v>0</v>
      </c>
      <c r="M45" s="41"/>
      <c r="N45" s="42">
        <f t="shared" ref="N45" si="28">$D45*M45*100</f>
        <v>0</v>
      </c>
      <c r="P45" s="12" t="str">
        <f>IF(ISBLANK(B45),A44,B45)</f>
        <v>Experience in organising and conducting awareness raising events and workshops with public and private sector and local community</v>
      </c>
    </row>
    <row r="46" spans="1:16" ht="11.25" hidden="1" customHeight="1" outlineLevel="1">
      <c r="A46" s="100" t="s">
        <v>82</v>
      </c>
      <c r="B46" s="100"/>
      <c r="C46" s="101"/>
      <c r="D46" s="24">
        <f>SUM(D42:D45)</f>
        <v>0</v>
      </c>
      <c r="E46" s="90"/>
      <c r="F46" s="44">
        <f>SUM(F42:F45)</f>
        <v>0</v>
      </c>
      <c r="G46" s="43"/>
      <c r="H46" s="44">
        <f>SUM(H42:H45)</f>
        <v>0</v>
      </c>
      <c r="I46" s="43"/>
      <c r="J46" s="44">
        <f>SUM(J42:J45)</f>
        <v>0</v>
      </c>
      <c r="K46" s="43"/>
      <c r="L46" s="44">
        <f>SUM(L42:L45)</f>
        <v>0</v>
      </c>
      <c r="M46" s="43"/>
      <c r="N46" s="44">
        <f>SUM(N42:N45)</f>
        <v>0</v>
      </c>
      <c r="P46" s="30" t="str">
        <f t="shared" si="0"/>
        <v>Interim total 2.2</v>
      </c>
    </row>
    <row r="47" spans="1:16" ht="26.25" hidden="1" customHeight="1" collapsed="1">
      <c r="A47" s="36" t="s">
        <v>60</v>
      </c>
      <c r="B47" s="110"/>
      <c r="C47" s="111"/>
      <c r="D47" s="27"/>
      <c r="E47" s="91"/>
      <c r="F47" s="45"/>
      <c r="G47" s="46"/>
      <c r="H47" s="45"/>
      <c r="I47" s="46"/>
      <c r="J47" s="45"/>
      <c r="K47" s="46"/>
      <c r="L47" s="45"/>
      <c r="M47" s="46"/>
      <c r="N47" s="45"/>
      <c r="P47" s="30" t="str">
        <f t="shared" si="0"/>
        <v>2.3</v>
      </c>
    </row>
    <row r="48" spans="1:16" ht="23.25" hidden="1" customHeight="1">
      <c r="A48" s="37" t="s">
        <v>61</v>
      </c>
      <c r="B48" s="102"/>
      <c r="C48" s="103"/>
      <c r="D48" s="23"/>
      <c r="E48" s="89"/>
      <c r="F48" s="42">
        <f t="shared" ref="F48:H52" si="29">$D48*E48*100</f>
        <v>0</v>
      </c>
      <c r="G48" s="59"/>
      <c r="H48" s="42">
        <f t="shared" si="29"/>
        <v>0</v>
      </c>
      <c r="I48" s="41"/>
      <c r="J48" s="42">
        <f t="shared" ref="J48" si="30">$D48*I48*100</f>
        <v>0</v>
      </c>
      <c r="K48" s="41"/>
      <c r="L48" s="42">
        <f t="shared" ref="L48" si="31">$D48*K48*100</f>
        <v>0</v>
      </c>
      <c r="M48" s="41"/>
      <c r="N48" s="42">
        <f t="shared" ref="N48" si="32">$D48*M48*100</f>
        <v>0</v>
      </c>
      <c r="P48" s="12" t="str">
        <f t="shared" si="0"/>
        <v>2.3.1</v>
      </c>
    </row>
    <row r="49" spans="1:16" ht="22.5" hidden="1" customHeight="1">
      <c r="A49" s="37" t="s">
        <v>63</v>
      </c>
      <c r="B49" s="102"/>
      <c r="C49" s="103"/>
      <c r="D49" s="23"/>
      <c r="E49" s="89"/>
      <c r="F49" s="42">
        <f t="shared" si="29"/>
        <v>0</v>
      </c>
      <c r="G49" s="41"/>
      <c r="H49" s="42">
        <f t="shared" si="29"/>
        <v>0</v>
      </c>
      <c r="I49" s="41"/>
      <c r="J49" s="42">
        <f t="shared" ref="J49" si="33">$D49*I49*100</f>
        <v>0</v>
      </c>
      <c r="K49" s="41"/>
      <c r="L49" s="42">
        <f t="shared" ref="L49" si="34">$D49*K49*100</f>
        <v>0</v>
      </c>
      <c r="M49" s="41"/>
      <c r="N49" s="42">
        <f t="shared" ref="N49" si="35">$D49*M49*100</f>
        <v>0</v>
      </c>
      <c r="P49" s="12" t="str">
        <f t="shared" si="0"/>
        <v>2.3.2</v>
      </c>
    </row>
    <row r="50" spans="1:16" ht="20.25" hidden="1" customHeight="1">
      <c r="A50" s="34" t="s">
        <v>64</v>
      </c>
      <c r="B50" s="104"/>
      <c r="C50" s="107"/>
      <c r="D50" s="23"/>
      <c r="E50" s="89"/>
      <c r="F50" s="42">
        <f t="shared" si="29"/>
        <v>0</v>
      </c>
      <c r="G50" s="41"/>
      <c r="H50" s="42">
        <f t="shared" si="29"/>
        <v>0</v>
      </c>
      <c r="I50" s="41"/>
      <c r="J50" s="42">
        <f t="shared" ref="J50" si="36">$D50*I50*100</f>
        <v>0</v>
      </c>
      <c r="K50" s="41"/>
      <c r="L50" s="42">
        <f t="shared" ref="L50" si="37">$D50*K50*100</f>
        <v>0</v>
      </c>
      <c r="M50" s="41"/>
      <c r="N50" s="42">
        <f t="shared" ref="N50" si="38">$D50*M50*100</f>
        <v>0</v>
      </c>
      <c r="P50" s="12" t="str">
        <f t="shared" si="0"/>
        <v>2.3.3</v>
      </c>
    </row>
    <row r="51" spans="1:16" ht="27" hidden="1" customHeight="1">
      <c r="A51" s="37" t="s">
        <v>65</v>
      </c>
      <c r="B51" s="104"/>
      <c r="C51" s="107"/>
      <c r="D51" s="23"/>
      <c r="E51" s="89"/>
      <c r="F51" s="42">
        <f t="shared" si="29"/>
        <v>0</v>
      </c>
      <c r="G51" s="41"/>
      <c r="H51" s="42">
        <f t="shared" si="29"/>
        <v>0</v>
      </c>
      <c r="I51" s="41"/>
      <c r="J51" s="42">
        <f t="shared" ref="J51" si="39">$D51*I51*100</f>
        <v>0</v>
      </c>
      <c r="K51" s="41"/>
      <c r="L51" s="42">
        <f t="shared" ref="L51" si="40">$D51*K51*100</f>
        <v>0</v>
      </c>
      <c r="M51" s="41"/>
      <c r="N51" s="42">
        <f t="shared" ref="N51" si="41">$D51*M51*100</f>
        <v>0</v>
      </c>
      <c r="P51" s="12" t="str">
        <f t="shared" si="0"/>
        <v>2.3.4</v>
      </c>
    </row>
    <row r="52" spans="1:16" ht="22.5" hidden="1" customHeight="1">
      <c r="A52" s="37" t="s">
        <v>83</v>
      </c>
      <c r="B52" s="104"/>
      <c r="C52" s="103"/>
      <c r="D52" s="23"/>
      <c r="E52" s="89"/>
      <c r="F52" s="42">
        <f t="shared" si="29"/>
        <v>0</v>
      </c>
      <c r="G52" s="41"/>
      <c r="H52" s="42">
        <f t="shared" si="29"/>
        <v>0</v>
      </c>
      <c r="I52" s="41"/>
      <c r="J52" s="42">
        <f t="shared" ref="J52" si="42">$D52*I52*100</f>
        <v>0</v>
      </c>
      <c r="K52" s="41"/>
      <c r="L52" s="42">
        <f t="shared" ref="L52" si="43">$D52*K52*100</f>
        <v>0</v>
      </c>
      <c r="M52" s="41"/>
      <c r="N52" s="42">
        <f t="shared" ref="N52" si="44">$D52*M52*100</f>
        <v>0</v>
      </c>
      <c r="P52" s="12" t="str">
        <f t="shared" si="0"/>
        <v>2.3.5</v>
      </c>
    </row>
    <row r="53" spans="1:16" ht="22.5" hidden="1" customHeight="1">
      <c r="A53" s="37" t="s">
        <v>84</v>
      </c>
      <c r="B53" s="104"/>
      <c r="C53" s="103"/>
      <c r="D53" s="23"/>
      <c r="E53" s="89"/>
      <c r="F53" s="42">
        <f t="shared" ref="F53:F54" si="45">$D53*E53*100</f>
        <v>0</v>
      </c>
      <c r="G53" s="41"/>
      <c r="H53" s="42">
        <f t="shared" ref="H53:H54" si="46">$D53*G53*100</f>
        <v>0</v>
      </c>
      <c r="I53" s="41"/>
      <c r="J53" s="42">
        <f t="shared" ref="J53:J54" si="47">$D53*I53*100</f>
        <v>0</v>
      </c>
      <c r="K53" s="41"/>
      <c r="L53" s="42">
        <f t="shared" ref="L53:L54" si="48">$D53*K53*100</f>
        <v>0</v>
      </c>
      <c r="M53" s="41"/>
      <c r="N53" s="42">
        <f t="shared" ref="N53:N54" si="49">$D53*M53*100</f>
        <v>0</v>
      </c>
      <c r="P53" s="12"/>
    </row>
    <row r="54" spans="1:16" ht="22.5" hidden="1" customHeight="1">
      <c r="A54" s="37" t="s">
        <v>85</v>
      </c>
      <c r="B54" s="104"/>
      <c r="C54" s="103"/>
      <c r="D54" s="23"/>
      <c r="E54" s="89"/>
      <c r="F54" s="42">
        <f t="shared" si="45"/>
        <v>0</v>
      </c>
      <c r="G54" s="41"/>
      <c r="H54" s="42">
        <f t="shared" si="46"/>
        <v>0</v>
      </c>
      <c r="I54" s="41"/>
      <c r="J54" s="42">
        <f t="shared" si="47"/>
        <v>0</v>
      </c>
      <c r="K54" s="41"/>
      <c r="L54" s="42">
        <f t="shared" si="48"/>
        <v>0</v>
      </c>
      <c r="M54" s="41"/>
      <c r="N54" s="42">
        <f t="shared" si="49"/>
        <v>0</v>
      </c>
      <c r="P54" s="12"/>
    </row>
    <row r="55" spans="1:16" ht="11.25" hidden="1" customHeight="1" outlineLevel="1">
      <c r="A55" s="100" t="s">
        <v>86</v>
      </c>
      <c r="B55" s="100"/>
      <c r="C55" s="101"/>
      <c r="D55" s="24">
        <f>SUM(D48:D54)</f>
        <v>0</v>
      </c>
      <c r="E55" s="90"/>
      <c r="F55" s="44">
        <f>SUM(F48:F54)</f>
        <v>0</v>
      </c>
      <c r="G55" s="44"/>
      <c r="H55" s="44">
        <f t="shared" ref="H55:L55" si="50">SUM(H48:H54)</f>
        <v>0</v>
      </c>
      <c r="I55" s="44"/>
      <c r="J55" s="44">
        <f t="shared" si="50"/>
        <v>0</v>
      </c>
      <c r="K55" s="44"/>
      <c r="L55" s="44">
        <f t="shared" si="50"/>
        <v>0</v>
      </c>
      <c r="M55" s="43"/>
      <c r="N55" s="44">
        <f>SUM(N48:N52)</f>
        <v>0</v>
      </c>
      <c r="P55" s="30" t="str">
        <f t="shared" si="0"/>
        <v>Interim total 2.3</v>
      </c>
    </row>
    <row r="56" spans="1:16" ht="11.25" hidden="1" customHeight="1" collapsed="1">
      <c r="A56" s="36" t="s">
        <v>87</v>
      </c>
      <c r="B56" s="110"/>
      <c r="C56" s="111"/>
      <c r="D56" s="27"/>
      <c r="E56" s="91"/>
      <c r="F56" s="45"/>
      <c r="G56" s="46"/>
      <c r="H56" s="45"/>
      <c r="I56" s="46"/>
      <c r="J56" s="45"/>
      <c r="K56" s="46"/>
      <c r="L56" s="45"/>
      <c r="M56" s="46"/>
      <c r="N56" s="45"/>
      <c r="P56" s="30" t="str">
        <f t="shared" si="0"/>
        <v>2.4</v>
      </c>
    </row>
    <row r="57" spans="1:16" ht="33.75" hidden="1" customHeight="1">
      <c r="A57" s="37" t="s">
        <v>68</v>
      </c>
      <c r="B57" s="102"/>
      <c r="C57" s="103"/>
      <c r="D57" s="23"/>
      <c r="E57" s="89"/>
      <c r="F57" s="42">
        <f t="shared" ref="F57:H60" si="51">$D57*E57*100</f>
        <v>0</v>
      </c>
      <c r="G57" s="41">
        <v>10</v>
      </c>
      <c r="H57" s="42">
        <f t="shared" si="51"/>
        <v>0</v>
      </c>
      <c r="I57" s="41">
        <v>1</v>
      </c>
      <c r="J57" s="42">
        <f t="shared" ref="J57" si="52">$D57*I57*100</f>
        <v>0</v>
      </c>
      <c r="K57" s="41">
        <v>1</v>
      </c>
      <c r="L57" s="42">
        <f t="shared" ref="L57" si="53">$D57*K57*100</f>
        <v>0</v>
      </c>
      <c r="M57" s="41"/>
      <c r="N57" s="42">
        <f t="shared" ref="N57" si="54">$D57*M57*100</f>
        <v>0</v>
      </c>
      <c r="P57" s="12" t="str">
        <f t="shared" si="0"/>
        <v>2.4.1</v>
      </c>
    </row>
    <row r="58" spans="1:16" ht="20.25" hidden="1" customHeight="1">
      <c r="A58" s="37" t="s">
        <v>70</v>
      </c>
      <c r="B58" s="102"/>
      <c r="C58" s="103"/>
      <c r="D58" s="23"/>
      <c r="E58" s="89"/>
      <c r="F58" s="42">
        <f t="shared" si="51"/>
        <v>0</v>
      </c>
      <c r="G58" s="41">
        <v>10</v>
      </c>
      <c r="H58" s="42">
        <f t="shared" si="51"/>
        <v>0</v>
      </c>
      <c r="I58" s="41">
        <v>10</v>
      </c>
      <c r="J58" s="42">
        <f t="shared" ref="J58" si="55">$D58*I58*100</f>
        <v>0</v>
      </c>
      <c r="K58" s="41">
        <v>10</v>
      </c>
      <c r="L58" s="42">
        <f t="shared" ref="L58" si="56">$D58*K58*100</f>
        <v>0</v>
      </c>
      <c r="M58" s="41"/>
      <c r="N58" s="42">
        <f t="shared" ref="N58" si="57">$D58*M58*100</f>
        <v>0</v>
      </c>
      <c r="P58" s="12" t="str">
        <f t="shared" si="0"/>
        <v>2.4.2</v>
      </c>
    </row>
    <row r="59" spans="1:16" ht="35.25" hidden="1" customHeight="1">
      <c r="A59" s="37" t="s">
        <v>71</v>
      </c>
      <c r="B59" s="104"/>
      <c r="C59" s="107"/>
      <c r="D59" s="23"/>
      <c r="E59" s="89"/>
      <c r="F59" s="42">
        <f t="shared" si="51"/>
        <v>0</v>
      </c>
      <c r="G59" s="41">
        <v>10</v>
      </c>
      <c r="H59" s="42">
        <f t="shared" si="51"/>
        <v>0</v>
      </c>
      <c r="I59" s="41">
        <v>10</v>
      </c>
      <c r="J59" s="42">
        <f t="shared" ref="J59" si="58">$D59*I59*100</f>
        <v>0</v>
      </c>
      <c r="K59" s="41">
        <v>5</v>
      </c>
      <c r="L59" s="42">
        <f t="shared" ref="L59" si="59">$D59*K59*100</f>
        <v>0</v>
      </c>
      <c r="M59" s="41"/>
      <c r="N59" s="42">
        <f t="shared" ref="N59" si="60">$D59*M59*100</f>
        <v>0</v>
      </c>
      <c r="P59" s="12" t="str">
        <f t="shared" si="0"/>
        <v>2.4.3</v>
      </c>
    </row>
    <row r="60" spans="1:16" ht="32.25" hidden="1" customHeight="1">
      <c r="A60" s="37" t="s">
        <v>73</v>
      </c>
      <c r="B60" s="104"/>
      <c r="C60" s="107"/>
      <c r="D60" s="23"/>
      <c r="E60" s="89"/>
      <c r="F60" s="42">
        <f t="shared" si="51"/>
        <v>0</v>
      </c>
      <c r="G60" s="41">
        <v>10</v>
      </c>
      <c r="H60" s="42">
        <f t="shared" si="51"/>
        <v>0</v>
      </c>
      <c r="I60" s="41">
        <v>10</v>
      </c>
      <c r="J60" s="42">
        <f t="shared" ref="J60" si="61">$D60*I60*100</f>
        <v>0</v>
      </c>
      <c r="K60" s="41">
        <v>7</v>
      </c>
      <c r="L60" s="42">
        <f t="shared" ref="L60" si="62">$D60*K60*100</f>
        <v>0</v>
      </c>
      <c r="M60" s="41"/>
      <c r="N60" s="42">
        <f t="shared" ref="N60" si="63">$D60*M60*100</f>
        <v>0</v>
      </c>
      <c r="P60" s="12" t="str">
        <f t="shared" si="0"/>
        <v>2.4.4</v>
      </c>
    </row>
    <row r="61" spans="1:16" ht="11.25" hidden="1" customHeight="1" outlineLevel="1">
      <c r="A61" s="100" t="s">
        <v>88</v>
      </c>
      <c r="B61" s="100"/>
      <c r="C61" s="101"/>
      <c r="D61" s="24">
        <f>SUM(D57:D60)</f>
        <v>0</v>
      </c>
      <c r="E61" s="90"/>
      <c r="F61" s="44">
        <f>SUM(F57:F60)</f>
        <v>0</v>
      </c>
      <c r="G61" s="43"/>
      <c r="H61" s="44">
        <f>SUM(H57:H60)</f>
        <v>0</v>
      </c>
      <c r="I61" s="43"/>
      <c r="J61" s="44">
        <f>SUM(J57:J60)</f>
        <v>0</v>
      </c>
      <c r="K61" s="43"/>
      <c r="L61" s="44">
        <f>SUM(L57:L60)</f>
        <v>0</v>
      </c>
      <c r="M61" s="43"/>
      <c r="N61" s="44">
        <f>SUM(N57:N60)</f>
        <v>0</v>
      </c>
      <c r="P61" s="30" t="str">
        <f t="shared" ref="P61:P72" si="64">IF(ISBLANK(B61),A61,B61)</f>
        <v>Interim total 2.4</v>
      </c>
    </row>
    <row r="62" spans="1:16" ht="11.25" hidden="1" customHeight="1" collapsed="1">
      <c r="A62" s="36" t="s">
        <v>89</v>
      </c>
      <c r="B62" s="110"/>
      <c r="C62" s="111"/>
      <c r="D62" s="27"/>
      <c r="E62" s="91"/>
      <c r="F62" s="45"/>
      <c r="G62" s="46"/>
      <c r="H62" s="45"/>
      <c r="I62" s="46"/>
      <c r="J62" s="45"/>
      <c r="K62" s="46"/>
      <c r="L62" s="45"/>
      <c r="M62" s="46"/>
      <c r="N62" s="45"/>
      <c r="P62" s="30" t="str">
        <f t="shared" si="64"/>
        <v>2.5</v>
      </c>
    </row>
    <row r="63" spans="1:16" ht="33.75" hidden="1" customHeight="1">
      <c r="A63" s="35" t="s">
        <v>90</v>
      </c>
      <c r="B63" s="104"/>
      <c r="C63" s="107"/>
      <c r="D63" s="23"/>
      <c r="E63" s="89"/>
      <c r="F63" s="42">
        <f t="shared" ref="F63:F65" si="65">$D63*E63*100</f>
        <v>0</v>
      </c>
      <c r="G63" s="41"/>
      <c r="H63" s="42">
        <f t="shared" ref="H63:H65" si="66">$D63*G63*100</f>
        <v>0</v>
      </c>
      <c r="I63" s="41"/>
      <c r="J63" s="42">
        <f t="shared" ref="J63:J65" si="67">$D63*I63*100</f>
        <v>0</v>
      </c>
      <c r="K63" s="41"/>
      <c r="L63" s="42">
        <f t="shared" ref="L63:L65" si="68">$D63*K63*100</f>
        <v>0</v>
      </c>
      <c r="M63" s="41"/>
      <c r="N63" s="42">
        <f t="shared" ref="N63:N65" si="69">$D63*M63*100</f>
        <v>0</v>
      </c>
      <c r="P63" s="12"/>
    </row>
    <row r="64" spans="1:16" ht="33.75" hidden="1" customHeight="1">
      <c r="A64" s="35" t="s">
        <v>91</v>
      </c>
      <c r="B64" s="104"/>
      <c r="C64" s="107"/>
      <c r="D64" s="23"/>
      <c r="E64" s="89"/>
      <c r="F64" s="42">
        <f t="shared" si="65"/>
        <v>0</v>
      </c>
      <c r="G64" s="41"/>
      <c r="H64" s="42">
        <f t="shared" si="66"/>
        <v>0</v>
      </c>
      <c r="I64" s="41"/>
      <c r="J64" s="42">
        <f t="shared" si="67"/>
        <v>0</v>
      </c>
      <c r="K64" s="41"/>
      <c r="L64" s="42">
        <f t="shared" si="68"/>
        <v>0</v>
      </c>
      <c r="M64" s="41"/>
      <c r="N64" s="42">
        <f t="shared" si="69"/>
        <v>0</v>
      </c>
      <c r="P64" s="12"/>
    </row>
    <row r="65" spans="1:16" ht="27" hidden="1" customHeight="1">
      <c r="A65" s="49" t="s">
        <v>92</v>
      </c>
      <c r="B65" s="104"/>
      <c r="C65" s="107"/>
      <c r="D65" s="23"/>
      <c r="E65" s="89"/>
      <c r="F65" s="42">
        <f t="shared" si="65"/>
        <v>0</v>
      </c>
      <c r="G65" s="41"/>
      <c r="H65" s="42">
        <f t="shared" si="66"/>
        <v>0</v>
      </c>
      <c r="I65" s="41"/>
      <c r="J65" s="42">
        <f t="shared" si="67"/>
        <v>0</v>
      </c>
      <c r="K65" s="41"/>
      <c r="L65" s="42">
        <f t="shared" si="68"/>
        <v>0</v>
      </c>
      <c r="M65" s="41"/>
      <c r="N65" s="42">
        <f t="shared" si="69"/>
        <v>0</v>
      </c>
      <c r="P65" s="12"/>
    </row>
    <row r="66" spans="1:16" ht="11.25" hidden="1" customHeight="1" outlineLevel="1">
      <c r="A66" s="100" t="s">
        <v>93</v>
      </c>
      <c r="B66" s="100"/>
      <c r="C66" s="101"/>
      <c r="D66" s="24">
        <f>SUM(D63:D65)</f>
        <v>0</v>
      </c>
      <c r="E66" s="93"/>
      <c r="F66" s="60">
        <f>SUM(F63:F65)</f>
        <v>0</v>
      </c>
      <c r="G66" s="60"/>
      <c r="H66" s="60">
        <f t="shared" ref="H66:L66" si="70">SUM(H63:H65)</f>
        <v>0</v>
      </c>
      <c r="I66" s="60"/>
      <c r="J66" s="60">
        <f t="shared" si="70"/>
        <v>0</v>
      </c>
      <c r="K66" s="60"/>
      <c r="L66" s="60">
        <f t="shared" si="70"/>
        <v>0</v>
      </c>
      <c r="M66" s="60"/>
      <c r="N66" s="60"/>
      <c r="P66" s="30" t="str">
        <f t="shared" si="64"/>
        <v>Interim total 2.5</v>
      </c>
    </row>
    <row r="67" spans="1:16" ht="11.25" customHeight="1" collapsed="1">
      <c r="A67" s="108" t="s">
        <v>94</v>
      </c>
      <c r="B67" s="108"/>
      <c r="C67" s="109"/>
      <c r="D67" s="25">
        <f>D39+D46+D55+D61+D66</f>
        <v>0.75</v>
      </c>
      <c r="E67" s="94"/>
      <c r="F67" s="60">
        <f>F39+F46+F55+F61+F66</f>
        <v>0</v>
      </c>
      <c r="G67" s="61"/>
      <c r="H67" s="60">
        <f>H39+H46+H55+H61+H66</f>
        <v>0</v>
      </c>
      <c r="I67" s="61"/>
      <c r="J67" s="60">
        <f>J39+J46+J55+J61+J66</f>
        <v>0</v>
      </c>
      <c r="K67" s="61"/>
      <c r="L67" s="60">
        <f>L39+L46+L55+L61+L66</f>
        <v>0</v>
      </c>
      <c r="M67" s="61"/>
      <c r="N67" s="62"/>
      <c r="P67" s="30" t="str">
        <f t="shared" si="64"/>
        <v>Total 2</v>
      </c>
    </row>
    <row r="68" spans="1:16" ht="12.75" customHeight="1">
      <c r="A68" s="105" t="s">
        <v>95</v>
      </c>
      <c r="B68" s="105"/>
      <c r="C68" s="106"/>
      <c r="D68" s="25">
        <f>D13+D67</f>
        <v>1</v>
      </c>
      <c r="E68" s="95"/>
      <c r="F68" s="63">
        <f>F13+F67</f>
        <v>0</v>
      </c>
      <c r="G68" s="61"/>
      <c r="H68" s="63">
        <f>H13+H67</f>
        <v>0</v>
      </c>
      <c r="I68" s="61"/>
      <c r="J68" s="63">
        <f>J13+J67</f>
        <v>0</v>
      </c>
      <c r="K68" s="61"/>
      <c r="L68" s="63">
        <f>L13+L67</f>
        <v>0</v>
      </c>
      <c r="M68" s="61"/>
      <c r="N68" s="64"/>
      <c r="P68" s="30" t="str">
        <f t="shared" si="64"/>
        <v>Overall total 1 + 2</v>
      </c>
    </row>
    <row r="69" spans="1:16" ht="12.75" customHeight="1">
      <c r="A69" s="105" t="s">
        <v>96</v>
      </c>
      <c r="B69" s="105"/>
      <c r="C69" s="106"/>
      <c r="D69" s="21"/>
      <c r="E69" s="96"/>
      <c r="F69" s="65">
        <f>F68/10</f>
        <v>0</v>
      </c>
      <c r="G69" s="66"/>
      <c r="H69" s="65">
        <f>H68/10</f>
        <v>0</v>
      </c>
      <c r="I69" s="66"/>
      <c r="J69" s="65">
        <f>J68/10</f>
        <v>0</v>
      </c>
      <c r="K69" s="66"/>
      <c r="L69" s="65">
        <f>L68/10</f>
        <v>0</v>
      </c>
      <c r="M69" s="66"/>
      <c r="N69" s="63"/>
      <c r="P69" s="30" t="str">
        <f t="shared" si="64"/>
        <v>Total technical evaluation in %</v>
      </c>
    </row>
    <row r="70" spans="1:16" ht="12.75" customHeight="1">
      <c r="A70" s="105" t="s">
        <v>97</v>
      </c>
      <c r="B70" s="105"/>
      <c r="C70" s="106"/>
      <c r="D70" s="21"/>
      <c r="E70" s="96"/>
      <c r="F70" s="67"/>
      <c r="G70" s="66"/>
      <c r="H70" s="67"/>
      <c r="I70" s="66"/>
      <c r="J70" s="67"/>
      <c r="K70" s="66"/>
      <c r="L70" s="67"/>
      <c r="M70" s="66"/>
      <c r="N70" s="63"/>
      <c r="P70" s="30"/>
    </row>
    <row r="71" spans="1:16" ht="12.75" customHeight="1">
      <c r="A71" s="57"/>
      <c r="B71" s="57"/>
      <c r="C71" s="58" t="s">
        <v>98</v>
      </c>
      <c r="D71" s="21"/>
      <c r="E71" s="96"/>
      <c r="F71" s="64" t="e">
        <f>(F69/$B$73*0.7)+($C$73/F70*0.3)</f>
        <v>#DIV/0!</v>
      </c>
      <c r="G71" s="66"/>
      <c r="H71" s="64" t="e">
        <f>(H69/$B$73*0.7)+($C$73/H70*0.3)</f>
        <v>#DIV/0!</v>
      </c>
      <c r="I71" s="66"/>
      <c r="J71" s="64" t="e">
        <f>(J69/$B$73*0.7)+($C$73/J70*0.3)</f>
        <v>#DIV/0!</v>
      </c>
      <c r="K71" s="66"/>
      <c r="L71" s="64" t="e">
        <f>(L69/$B$73*0.7)+($C$73/L70*0.3)</f>
        <v>#DIV/0!</v>
      </c>
      <c r="M71" s="66"/>
      <c r="N71" s="63"/>
      <c r="P71" s="30"/>
    </row>
    <row r="72" spans="1:16" ht="12" customHeight="1">
      <c r="A72" s="105" t="s">
        <v>99</v>
      </c>
      <c r="B72" s="105"/>
      <c r="C72" s="106"/>
      <c r="D72" s="22"/>
      <c r="E72" s="97"/>
      <c r="F72" s="68" t="e">
        <f>_xlfn.RANK.EQ(F71,$F$71:$L$71,0)</f>
        <v>#DIV/0!</v>
      </c>
      <c r="G72" s="68"/>
      <c r="H72" s="68" t="e">
        <f>_xlfn.RANK.EQ(H71,$F$71:$L$71,0)</f>
        <v>#DIV/0!</v>
      </c>
      <c r="I72" s="68"/>
      <c r="J72" s="68" t="e">
        <f>_xlfn.RANK.EQ(J71,$F$71:$L$71,0)</f>
        <v>#DIV/0!</v>
      </c>
      <c r="K72" s="68"/>
      <c r="L72" s="68" t="e">
        <f>_xlfn.RANK.EQ(L71,$F$71:$L$71,0)</f>
        <v>#DIV/0!</v>
      </c>
      <c r="M72" s="68"/>
      <c r="N72" s="66"/>
      <c r="P72" s="30" t="str">
        <f t="shared" si="64"/>
        <v>Ranking</v>
      </c>
    </row>
    <row r="73" spans="1:16" ht="1.5" hidden="1" customHeight="1">
      <c r="B73" s="11">
        <v>100</v>
      </c>
      <c r="C73" s="12">
        <v>2066680</v>
      </c>
      <c r="E73" s="2"/>
      <c r="G73" s="2"/>
      <c r="I73" s="2"/>
      <c r="K73" s="2"/>
      <c r="M73" s="1"/>
    </row>
    <row r="74" spans="1:16" ht="22.5" customHeight="1">
      <c r="E74" s="2"/>
      <c r="G74" s="2"/>
      <c r="I74" s="2"/>
      <c r="K74" s="2"/>
      <c r="M74" s="1"/>
    </row>
    <row r="75" spans="1:16" ht="33" customHeight="1">
      <c r="A75" s="112" t="s">
        <v>100</v>
      </c>
      <c r="B75" s="112"/>
      <c r="C75" s="112"/>
      <c r="D75" s="112"/>
      <c r="E75" s="112"/>
      <c r="F75" s="112"/>
      <c r="G75" s="112"/>
      <c r="H75" s="112"/>
      <c r="I75" s="112"/>
      <c r="J75" s="112"/>
      <c r="K75" s="112"/>
      <c r="L75" s="112"/>
      <c r="M75" s="112"/>
      <c r="N75" s="112"/>
    </row>
    <row r="76" spans="1:16" ht="12" hidden="1" customHeight="1">
      <c r="A76" s="148"/>
      <c r="B76" s="148"/>
      <c r="C76" s="148"/>
      <c r="E76" s="2"/>
      <c r="G76" s="2"/>
      <c r="I76" s="152"/>
      <c r="J76" s="152"/>
      <c r="K76" s="152"/>
      <c r="L76" s="152"/>
      <c r="M76" s="152"/>
      <c r="N76" s="152"/>
    </row>
    <row r="77" spans="1:16" ht="10.4" customHeight="1">
      <c r="A77" s="32" t="s">
        <v>30</v>
      </c>
      <c r="B77" s="51"/>
      <c r="C77" s="149" t="s">
        <v>101</v>
      </c>
      <c r="D77" s="149"/>
      <c r="E77" s="52"/>
      <c r="F77" s="53"/>
      <c r="G77" s="53"/>
      <c r="H77" s="1"/>
      <c r="I77" s="3" t="s">
        <v>102</v>
      </c>
      <c r="J77" s="3"/>
      <c r="K77" s="4"/>
      <c r="L77" s="1"/>
      <c r="M77" s="1"/>
    </row>
    <row r="78" spans="1:16" ht="10.4" customHeight="1">
      <c r="A78" s="54" t="s">
        <v>35</v>
      </c>
      <c r="B78" s="55"/>
      <c r="C78" s="150" t="s">
        <v>103</v>
      </c>
      <c r="D78" s="150"/>
      <c r="E78" s="52"/>
      <c r="F78" s="53"/>
      <c r="G78" s="53"/>
      <c r="H78" s="1"/>
      <c r="I78" s="151"/>
      <c r="J78" s="151"/>
      <c r="K78" s="151"/>
      <c r="L78" s="56"/>
      <c r="M78" s="56"/>
      <c r="N78" s="56"/>
    </row>
    <row r="79" spans="1:16" ht="10.4" customHeight="1">
      <c r="A79" s="32" t="s">
        <v>104</v>
      </c>
      <c r="B79" s="51"/>
      <c r="C79" s="150" t="s">
        <v>103</v>
      </c>
      <c r="D79" s="150"/>
      <c r="E79" s="52"/>
      <c r="F79" s="53"/>
      <c r="G79" s="53"/>
      <c r="H79" s="1"/>
      <c r="I79" s="50" t="s">
        <v>105</v>
      </c>
      <c r="J79" s="50"/>
      <c r="K79" s="50"/>
      <c r="L79" s="1"/>
      <c r="M79" s="1"/>
    </row>
  </sheetData>
  <sheetProtection selectLockedCells="1"/>
  <mergeCells count="94">
    <mergeCell ref="B33:C33"/>
    <mergeCell ref="B34:C34"/>
    <mergeCell ref="B36:C36"/>
    <mergeCell ref="O5:O6"/>
    <mergeCell ref="A66:C66"/>
    <mergeCell ref="B57:C57"/>
    <mergeCell ref="B27:C27"/>
    <mergeCell ref="B43:C43"/>
    <mergeCell ref="B37:C37"/>
    <mergeCell ref="A46:C46"/>
    <mergeCell ref="B48:C48"/>
    <mergeCell ref="B49:C49"/>
    <mergeCell ref="B51:C51"/>
    <mergeCell ref="B50:C50"/>
    <mergeCell ref="B52:C52"/>
    <mergeCell ref="B44:C44"/>
    <mergeCell ref="B45:C45"/>
    <mergeCell ref="B16:C16"/>
    <mergeCell ref="B17:C17"/>
    <mergeCell ref="A76:C76"/>
    <mergeCell ref="C77:D77"/>
    <mergeCell ref="C78:D78"/>
    <mergeCell ref="I78:K78"/>
    <mergeCell ref="C79:D79"/>
    <mergeCell ref="I76:N76"/>
    <mergeCell ref="A1:J1"/>
    <mergeCell ref="C5:E5"/>
    <mergeCell ref="B9:C9"/>
    <mergeCell ref="G3:K5"/>
    <mergeCell ref="A4:B4"/>
    <mergeCell ref="B7:C7"/>
    <mergeCell ref="B8:C8"/>
    <mergeCell ref="A5:B5"/>
    <mergeCell ref="E6:F6"/>
    <mergeCell ref="C4:E4"/>
    <mergeCell ref="A72:C72"/>
    <mergeCell ref="B47:C47"/>
    <mergeCell ref="B18:C18"/>
    <mergeCell ref="B19:C19"/>
    <mergeCell ref="B20:C20"/>
    <mergeCell ref="B21:C21"/>
    <mergeCell ref="B22:C22"/>
    <mergeCell ref="B23:C23"/>
    <mergeCell ref="B24:C24"/>
    <mergeCell ref="B25:C25"/>
    <mergeCell ref="B26:C26"/>
    <mergeCell ref="B28:C28"/>
    <mergeCell ref="B30:C30"/>
    <mergeCell ref="B29:C29"/>
    <mergeCell ref="B35:C35"/>
    <mergeCell ref="B31:C31"/>
    <mergeCell ref="C2:E2"/>
    <mergeCell ref="B14:N14"/>
    <mergeCell ref="B63:C63"/>
    <mergeCell ref="B65:C65"/>
    <mergeCell ref="B56:C56"/>
    <mergeCell ref="B58:C58"/>
    <mergeCell ref="B59:C59"/>
    <mergeCell ref="B62:C62"/>
    <mergeCell ref="B60:C60"/>
    <mergeCell ref="B11:C11"/>
    <mergeCell ref="B15:C15"/>
    <mergeCell ref="B10:N10"/>
    <mergeCell ref="B12:C12"/>
    <mergeCell ref="M4:N4"/>
    <mergeCell ref="A13:C13"/>
    <mergeCell ref="B32:C32"/>
    <mergeCell ref="A61:C61"/>
    <mergeCell ref="B42:C42"/>
    <mergeCell ref="B40:C40"/>
    <mergeCell ref="A75:N75"/>
    <mergeCell ref="L1:N1"/>
    <mergeCell ref="A2:B2"/>
    <mergeCell ref="G2:H2"/>
    <mergeCell ref="M2:N2"/>
    <mergeCell ref="A3:B3"/>
    <mergeCell ref="M3:N3"/>
    <mergeCell ref="G6:H6"/>
    <mergeCell ref="I6:J6"/>
    <mergeCell ref="K6:L6"/>
    <mergeCell ref="M6:N6"/>
    <mergeCell ref="M5:N5"/>
    <mergeCell ref="C3:E3"/>
    <mergeCell ref="A70:C70"/>
    <mergeCell ref="A69:C69"/>
    <mergeCell ref="B64:C64"/>
    <mergeCell ref="A67:C67"/>
    <mergeCell ref="A68:C68"/>
    <mergeCell ref="A55:C55"/>
    <mergeCell ref="B38:C38"/>
    <mergeCell ref="A39:C39"/>
    <mergeCell ref="B53:C53"/>
    <mergeCell ref="B54:C54"/>
    <mergeCell ref="B41:C41"/>
  </mergeCells>
  <phoneticPr fontId="1" type="noConversion"/>
  <dataValidations count="1">
    <dataValidation type="decimal" allowBlank="1" showInputMessage="1" showErrorMessage="1" sqref="D41:D45 D12 D57:D60 D48:D54 D63:D65 D15:D38"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ignoredErrors>
    <ignoredError sqref="B7 D7:N7 A14 D61 A73 A10 F40 G61 G46 A15 I15 I61 I46 K15 K61 K46 M15 M27 M36 M37 M38 M42 M43 M44 M45 M48 M49 M50 M51 M52 M57 M58 M59 M60 M40 M55 M61 M46 D9:N9 E15 G73:N73 D73:E73 G15" numberStoredAsText="1"/>
    <ignoredError sqref="G13 I13 K13 M13"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86FA547F8A76C4A9CF105B82853C4BC" ma:contentTypeVersion="17" ma:contentTypeDescription="Ein neues Dokument erstellen." ma:contentTypeScope="" ma:versionID="0fae39ff6422c83f0451b0894b377023">
  <xsd:schema xmlns:xsd="http://www.w3.org/2001/XMLSchema" xmlns:xs="http://www.w3.org/2001/XMLSchema" xmlns:p="http://schemas.microsoft.com/office/2006/metadata/properties" xmlns:ns2="d2122e92-948e-4146-a403-39b475064538" xmlns:ns3="f903e698-d9e5-4145-b3e0-363ca85c6576" targetNamespace="http://schemas.microsoft.com/office/2006/metadata/properties" ma:root="true" ma:fieldsID="c8fcf048099186244bbc5e91f6811428" ns2:_="" ns3:_="">
    <xsd:import namespace="d2122e92-948e-4146-a403-39b475064538"/>
    <xsd:import namespace="f903e698-d9e5-4145-b3e0-363ca85c65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122e92-948e-4146-a403-39b4750645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03e698-d9e5-4145-b3e0-363ca85c6576"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12caab4-8ab4-4795-bf4c-8bb27ee6669c}" ma:internalName="TaxCatchAll" ma:showField="CatchAllData" ma:web="f903e698-d9e5-4145-b3e0-363ca85c6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903e698-d9e5-4145-b3e0-363ca85c6576" xsi:nil="true"/>
    <lcf76f155ced4ddcb4097134ff3c332f xmlns="d2122e92-948e-4146-a403-39b4750645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91BA4B-3669-4196-A2E8-F0A6D01725CA}"/>
</file>

<file path=customXml/itemProps2.xml><?xml version="1.0" encoding="utf-8"?>
<ds:datastoreItem xmlns:ds="http://schemas.openxmlformats.org/officeDocument/2006/customXml" ds:itemID="{1DDAC5B6-65CC-496E-83D9-EC39B6A23D03}">
  <ds:schemaRefs>
    <ds:schemaRef ds:uri="http://schemas.microsoft.com/sharepoint/v3/contenttype/forms"/>
  </ds:schemaRefs>
</ds:datastoreItem>
</file>

<file path=customXml/itemProps3.xml><?xml version="1.0" encoding="utf-8"?>
<ds:datastoreItem xmlns:ds="http://schemas.openxmlformats.org/officeDocument/2006/customXml" ds:itemID="{6B4BED25-0EAB-47DD-BEBC-C3C67E46C241}">
  <ds:schemaRefs>
    <ds:schemaRef ds:uri="http://schemas.microsoft.com/office/2006/metadata/properties"/>
    <ds:schemaRef ds:uri="http://schemas.microsoft.com/office/infopath/2007/PartnerControls"/>
    <ds:schemaRef ds:uri="8f02399b-5cfb-4a5b-aae2-d55c9baabffa"/>
    <ds:schemaRef ds:uri="13d84d65-79e5-4231-b556-9d18f65cda8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Bidder 1-5</vt:lpstr>
      <vt:lpstr>'Bidder 1-5'!Druckbereich</vt:lpstr>
      <vt:lpstr>'Bidder 1-5'!Drucktitel</vt:lpstr>
      <vt:lpstr>Wertung</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31-10-2-en, Bewertungsschema für die fachliche Auswertung von Angeboten für Verträge unter EU-Schwellenwert, englisch, Stand März 2021</dc:title>
  <dc:subject/>
  <dc:creator>Ainura Kapalova</dc:creator>
  <cp:keywords/>
  <dc:description/>
  <cp:lastModifiedBy>Nargiza Turdumat kyzy</cp:lastModifiedBy>
  <cp:revision/>
  <dcterms:created xsi:type="dcterms:W3CDTF">2001-02-21T08:54:43Z</dcterms:created>
  <dcterms:modified xsi:type="dcterms:W3CDTF">2023-10-02T03:20:33Z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0x01010071127BBBB5AAB5448D0FF0C8D351E6E4</vt:lpwstr>
  </property>
  <property fmtid="{D5CDD505-2E9C-101B-9397-08002B2CF9AE}" pid="4" name="MediaServiceImageTags">
    <vt:lpwstr/>
  </property>
</Properties>
</file>