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DieseArbeitsmappe" autoCompressPictures="0"/>
  <mc:AlternateContent xmlns:mc="http://schemas.openxmlformats.org/markup-compatibility/2006">
    <mc:Choice Requires="x15">
      <x15ac:absPath xmlns:x15ac="http://schemas.microsoft.com/office/spreadsheetml/2010/11/ac" url="https://gizonline-my.sharepoint.com/personal/aibek_abdyrakhmanov_giz_de/Documents/Документы/TOR's/Knowledge management/"/>
    </mc:Choice>
  </mc:AlternateContent>
  <xr:revisionPtr revIDLastSave="0" documentId="8_{B86C9F1C-6DAA-4B2A-9C31-890CF0F85463}" xr6:coauthVersionLast="47" xr6:coauthVersionMax="47" xr10:uidLastSave="{00000000-0000-0000-0000-000000000000}"/>
  <bookViews>
    <workbookView xWindow="-120" yWindow="-120" windowWidth="29040" windowHeight="15720" xr2:uid="{00000000-000D-0000-FFFF-FFFF00000000}"/>
  </bookViews>
  <sheets>
    <sheet name="Bidder 1-5" sheetId="10" r:id="rId1"/>
  </sheets>
  <definedNames>
    <definedName name="Wertung">'Bidder 1-5'!$F$78:$N$78</definedName>
    <definedName name="_xlnm.Print_Titles" localSheetId="0">'Bidder 1-5'!$1:$9</definedName>
    <definedName name="_xlnm.Print_Area" localSheetId="0">'Bidder 1-5'!$A$1:$N$53</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47" i="10" l="1"/>
  <c r="L47" i="10"/>
  <c r="J47" i="10"/>
  <c r="H47" i="10"/>
  <c r="F47" i="10"/>
  <c r="N46" i="10"/>
  <c r="L46" i="10"/>
  <c r="J46" i="10"/>
  <c r="H46" i="10"/>
  <c r="F46" i="10"/>
  <c r="D46" i="10"/>
  <c r="D45" i="10" l="1"/>
  <c r="D38" i="10"/>
  <c r="D31" i="10"/>
  <c r="D14" i="10" l="1"/>
  <c r="N11" i="10"/>
  <c r="L11" i="10"/>
  <c r="J11" i="10"/>
  <c r="H11" i="10"/>
  <c r="F11" i="10"/>
  <c r="N13" i="10" l="1"/>
  <c r="L13" i="10"/>
  <c r="J13" i="10"/>
  <c r="H13" i="10"/>
  <c r="F12" i="10"/>
  <c r="F13" i="10"/>
  <c r="F40" i="10"/>
  <c r="F41" i="10"/>
  <c r="D23" i="10"/>
  <c r="F45" i="10" l="1"/>
  <c r="M5" i="10"/>
  <c r="P49" i="10"/>
  <c r="P48" i="10"/>
  <c r="P47" i="10"/>
  <c r="P46" i="10"/>
  <c r="P45" i="10"/>
  <c r="P41" i="10"/>
  <c r="P40" i="10"/>
  <c r="P39" i="10"/>
  <c r="P38" i="10"/>
  <c r="P37" i="10"/>
  <c r="P36" i="10"/>
  <c r="P35" i="10"/>
  <c r="P34" i="10"/>
  <c r="P33" i="10"/>
  <c r="P32" i="10"/>
  <c r="P31" i="10"/>
  <c r="P30" i="10"/>
  <c r="P29" i="10"/>
  <c r="P28" i="10"/>
  <c r="P27" i="10"/>
  <c r="P26" i="10"/>
  <c r="P25" i="10"/>
  <c r="P24" i="10"/>
  <c r="P23" i="10"/>
  <c r="P22" i="10"/>
  <c r="P20" i="10"/>
  <c r="P19" i="10"/>
  <c r="P18" i="10"/>
  <c r="P17" i="10"/>
  <c r="P16" i="10"/>
  <c r="P15" i="10"/>
  <c r="P14" i="10"/>
  <c r="P12" i="10"/>
  <c r="P10" i="10"/>
  <c r="N12" i="10"/>
  <c r="L12" i="10"/>
  <c r="J12" i="10"/>
  <c r="H12" i="10"/>
  <c r="N41" i="10"/>
  <c r="N40" i="10"/>
  <c r="N37" i="10"/>
  <c r="N36" i="10"/>
  <c r="N35" i="10"/>
  <c r="N34" i="10"/>
  <c r="N33" i="10"/>
  <c r="N30" i="10"/>
  <c r="N29" i="10"/>
  <c r="N28" i="10"/>
  <c r="N27" i="10"/>
  <c r="N26" i="10"/>
  <c r="N25" i="10"/>
  <c r="N22" i="10"/>
  <c r="N20" i="10"/>
  <c r="N19" i="10"/>
  <c r="N18" i="10"/>
  <c r="N17" i="10"/>
  <c r="L41" i="10"/>
  <c r="L40" i="10"/>
  <c r="L37" i="10"/>
  <c r="L36" i="10"/>
  <c r="L35" i="10"/>
  <c r="L34" i="10"/>
  <c r="L33" i="10"/>
  <c r="L30" i="10"/>
  <c r="L29" i="10"/>
  <c r="L28" i="10"/>
  <c r="L27" i="10"/>
  <c r="L26" i="10"/>
  <c r="L25" i="10"/>
  <c r="L22" i="10"/>
  <c r="L20" i="10"/>
  <c r="L19" i="10"/>
  <c r="L18" i="10"/>
  <c r="L17" i="10"/>
  <c r="J41" i="10"/>
  <c r="J40" i="10"/>
  <c r="J37" i="10"/>
  <c r="J36" i="10"/>
  <c r="J35" i="10"/>
  <c r="J34" i="10"/>
  <c r="J33" i="10"/>
  <c r="J30" i="10"/>
  <c r="J29" i="10"/>
  <c r="J28" i="10"/>
  <c r="J27" i="10"/>
  <c r="J26" i="10"/>
  <c r="J25" i="10"/>
  <c r="J22" i="10"/>
  <c r="J20" i="10"/>
  <c r="J19" i="10"/>
  <c r="J18" i="10"/>
  <c r="J17" i="10"/>
  <c r="H41" i="10"/>
  <c r="H40" i="10"/>
  <c r="H37" i="10"/>
  <c r="H36" i="10"/>
  <c r="H35" i="10"/>
  <c r="H34" i="10"/>
  <c r="H33" i="10"/>
  <c r="H30" i="10"/>
  <c r="H29" i="10"/>
  <c r="H28" i="10"/>
  <c r="H27" i="10"/>
  <c r="H26" i="10"/>
  <c r="H25" i="10"/>
  <c r="H22" i="10"/>
  <c r="H20" i="10"/>
  <c r="H19" i="10"/>
  <c r="H18" i="10"/>
  <c r="H17" i="10"/>
  <c r="F37" i="10"/>
  <c r="F36" i="10"/>
  <c r="F35" i="10"/>
  <c r="F34" i="10"/>
  <c r="F33" i="10"/>
  <c r="F30" i="10"/>
  <c r="F29" i="10"/>
  <c r="F28" i="10"/>
  <c r="F27" i="10"/>
  <c r="F26" i="10"/>
  <c r="F25" i="10"/>
  <c r="F22" i="10"/>
  <c r="F20" i="10"/>
  <c r="F19" i="10"/>
  <c r="F18" i="10"/>
  <c r="F17" i="10"/>
  <c r="H14" i="10" l="1"/>
  <c r="N14" i="10"/>
  <c r="J45" i="10"/>
  <c r="N45" i="10"/>
  <c r="J38" i="10"/>
  <c r="N38" i="10"/>
  <c r="H38" i="10"/>
  <c r="H23" i="10"/>
  <c r="J23" i="10"/>
  <c r="N23" i="10"/>
  <c r="J31" i="10"/>
  <c r="N31" i="10"/>
  <c r="F14" i="10"/>
  <c r="H31" i="10"/>
  <c r="H45" i="10"/>
  <c r="L23" i="10"/>
  <c r="L31" i="10"/>
  <c r="L38" i="10"/>
  <c r="L45" i="10"/>
  <c r="J14" i="10"/>
  <c r="L14" i="10"/>
  <c r="F23" i="10"/>
  <c r="F31" i="10"/>
  <c r="F38" i="10"/>
  <c r="D47" i="10" l="1"/>
  <c r="J48" i="10" l="1"/>
  <c r="F48" i="10"/>
  <c r="N48" i="10"/>
  <c r="L48" i="10"/>
  <c r="H48" i="10"/>
  <c r="N49" i="10" l="1"/>
  <c r="H49" i="10"/>
  <c r="L49" i="10"/>
  <c r="F49" i="10"/>
  <c r="J49" i="10"/>
</calcChain>
</file>

<file path=xl/sharedStrings.xml><?xml version="1.0" encoding="utf-8"?>
<sst xmlns="http://schemas.openxmlformats.org/spreadsheetml/2006/main" count="142" uniqueCount="114">
  <si>
    <t>Grid for the technical assessment of bids below the EU threshold</t>
  </si>
  <si>
    <t>Bidder 1 to 5</t>
  </si>
  <si>
    <t>Org. unit</t>
  </si>
  <si>
    <t>Org. Unit 3700</t>
  </si>
  <si>
    <t>Project title</t>
  </si>
  <si>
    <t>Date</t>
  </si>
  <si>
    <t>Officer responsible for the commission</t>
  </si>
  <si>
    <t>Kaethe Brakhan</t>
  </si>
  <si>
    <t>PN</t>
  </si>
  <si>
    <t>PN 17.2105.9-002.00</t>
  </si>
  <si>
    <t>Assessors</t>
  </si>
  <si>
    <t>Contract no.</t>
  </si>
  <si>
    <t>Version</t>
  </si>
  <si>
    <t>Individual assessment/overall assessment</t>
  </si>
  <si>
    <t>(automatically increases to 10,
if entries were made on sheet 'Bidder 6-10')</t>
  </si>
  <si>
    <t>Enter bidder 1</t>
  </si>
  <si>
    <t>Enter bidder 2</t>
  </si>
  <si>
    <t>Enter bidder 3</t>
  </si>
  <si>
    <t>Enter bidder 4</t>
  </si>
  <si>
    <t>Enter bidder 5</t>
  </si>
  <si>
    <t>(1)</t>
  </si>
  <si>
    <t>(2)</t>
  </si>
  <si>
    <t>(3)</t>
  </si>
  <si>
    <t>(4)</t>
  </si>
  <si>
    <t>Criterion</t>
  </si>
  <si>
    <t>Weighting</t>
  </si>
  <si>
    <t>Points</t>
  </si>
  <si>
    <t>Assessment</t>
  </si>
  <si>
    <t>in %</t>
  </si>
  <si>
    <t>(max.10)</t>
  </si>
  <si>
    <t>(2)x(3)</t>
  </si>
  <si>
    <t>1</t>
  </si>
  <si>
    <t>1.1.1</t>
  </si>
  <si>
    <t>1.1.2</t>
  </si>
  <si>
    <t>1.1.3</t>
  </si>
  <si>
    <t>2</t>
  </si>
  <si>
    <t>Assessment of proposed staff</t>
  </si>
  <si>
    <t>2.1</t>
  </si>
  <si>
    <t>2.1.1</t>
  </si>
  <si>
    <t>2.1.2</t>
  </si>
  <si>
    <t>2.1.3</t>
  </si>
  <si>
    <t>2.1.4</t>
  </si>
  <si>
    <t>2.1.5</t>
  </si>
  <si>
    <t>Interim total 2.1</t>
  </si>
  <si>
    <t>2.2</t>
  </si>
  <si>
    <t>2.2.1</t>
  </si>
  <si>
    <t>2.2.2</t>
  </si>
  <si>
    <t>2.2.3</t>
  </si>
  <si>
    <t>2.2.4</t>
  </si>
  <si>
    <t>2.2.5</t>
  </si>
  <si>
    <t>2.2.6</t>
  </si>
  <si>
    <t>Interim total 2.2</t>
  </si>
  <si>
    <t>2.3</t>
  </si>
  <si>
    <t>2.3.1</t>
  </si>
  <si>
    <t>2.3.2</t>
  </si>
  <si>
    <t>2.3.3</t>
  </si>
  <si>
    <t>2.3.4</t>
  </si>
  <si>
    <t>2.3.5</t>
  </si>
  <si>
    <t>Interim total 2.3</t>
  </si>
  <si>
    <t>2.4</t>
  </si>
  <si>
    <t>2.4.1</t>
  </si>
  <si>
    <t>2.4.2</t>
  </si>
  <si>
    <t>Interim total 2.4</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</si>
  <si>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</si>
  <si>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</si>
  <si>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</si>
  <si>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</si>
  <si>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</si>
  <si>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Interpretation of the objectives in the ToRs, critical examination of tasks</t>
  </si>
  <si>
    <t>Description of key processes for the services (e.g. work steps, milestones, schedule)</t>
  </si>
  <si>
    <t>Graphic Designer</t>
  </si>
  <si>
    <t>Integrated Rural Development Project</t>
  </si>
  <si>
    <t xml:space="preserve">Assessment of concept and implementation approach </t>
  </si>
  <si>
    <t>Manager (in accordance with ToR provisions/criteria)</t>
  </si>
  <si>
    <t>Education: Higher education in a business management, economics, finance, agriculture and other related fields.</t>
  </si>
  <si>
    <t xml:space="preserve">Leadership/management experience: 5 years’ experience in project implementation and coordination, leadership </t>
  </si>
  <si>
    <t>Coordinator (team leader)</t>
  </si>
  <si>
    <t>Language: Fluency in Kyrgyz and Russian (written and oral)</t>
  </si>
  <si>
    <t>General professional experience : 10 years of experience in consultancy services</t>
  </si>
  <si>
    <t>Language: Fluency in Kyrgyz and Russian (oral and written)</t>
  </si>
  <si>
    <t>General professional experience : 7 years’ experience in agriculture consultancy services for each expert</t>
  </si>
  <si>
    <t>Portfolio with samples of work performed in the last two years, confirming the qualifications of the expert</t>
  </si>
  <si>
    <t>Proficiency in Adobe (Photoshop, Illustrator, InDesign) and other graphics programs</t>
  </si>
  <si>
    <t>Total 1</t>
  </si>
  <si>
    <t>Gulnara Yusupova</t>
  </si>
  <si>
    <t>(Procurement and contract Specialist)</t>
  </si>
  <si>
    <t>Approved by:</t>
  </si>
  <si>
    <t>(Rural Development Advisor)</t>
  </si>
  <si>
    <t>3</t>
  </si>
  <si>
    <t>Gulnara Yusupova, Aibek Abdyrakhmanov, Kakhraman Islamov</t>
  </si>
  <si>
    <t>Kakhraman Islamov</t>
  </si>
  <si>
    <t>(Agriculture Assistant)</t>
  </si>
  <si>
    <t>Kaethe Brakhan (Project manager)</t>
  </si>
  <si>
    <t xml:space="preserve">Aibek Abdyrakhmanov </t>
  </si>
  <si>
    <t>Language: Fluency in Kyrgyz, English and Russian</t>
  </si>
  <si>
    <t xml:space="preserve">General professional experience : 5 years' experience in consultancy services </t>
  </si>
  <si>
    <t>Specific professional experience: 3 years’ experience in writing manuals, guidelines in the agricultural sector</t>
  </si>
  <si>
    <t>2.1.6</t>
  </si>
  <si>
    <t xml:space="preserve">Excellent writing skills and very structured approach to drafting written documents </t>
  </si>
  <si>
    <t>Education: Higher education in a field of agriculture, agricultural economics, business management, economics, finance or other related fields</t>
  </si>
  <si>
    <t>Specific professional experience:6 years of practical experience in the agricultural sector</t>
  </si>
  <si>
    <t>Leadership/management experience: 5 years of experience in leading and managing expert groups and project coordination</t>
  </si>
  <si>
    <t>Regional experience: 5 years of project experience in the southern regions of the Kyrgyz Republic</t>
  </si>
  <si>
    <t>Expert pool - 4 agronomists</t>
  </si>
  <si>
    <t>Education: Higher education in agriculture, agricultural economy, and related fields which enable the expert to do the tasks</t>
  </si>
  <si>
    <t>Specific professional experience to be covered by the pool of experts: The pool of experts should be a combination of practical experience in agronomy, gross margin calculations, development of instruction manuals, e.g. crop and plant protection manuals, covering the following crops: wheat, maize, onion and honey, and should be 5 years for each expert</t>
  </si>
  <si>
    <t>2.4.3</t>
  </si>
  <si>
    <t>2.4.4</t>
  </si>
  <si>
    <t>2.4.5</t>
  </si>
  <si>
    <t>Higher education in related topics, e.g. graphic design</t>
  </si>
  <si>
    <t>Good knowledge in Kyrgyz and Russian</t>
  </si>
  <si>
    <t xml:space="preserve">General professional experience: 3 years’ experience in designing handbooks / manuals </t>
  </si>
  <si>
    <t xml:space="preserve">Clear description of the contribution to knowledge management and the promotion of the effects of scale (learning and innovation). </t>
  </si>
  <si>
    <t>Regional experience: 7 years of experience in the southern regions of the Kyrgyz Republic for each expert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</si>
</sst>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
      <sz val="9"/>
      <name val="Calibri"/>
      <family val="2"/>
      <scheme val="min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
      <patternFill patternType="solid">
        <fgColor rgb="FFFEF7E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right/>
      <top style="thin">
        <color theme="0" tint="-0.499984740745262"/>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
      <left/>
      <right style="thin">
        <color auto="1"/>
      </right>
      <top/>
      <bottom style="thin">
        <color theme="0" tint="-0.499984740745262"/>
      </bottom>
      <diagonal/>
    </border>
    <border>
      <left style="thin">
        <color auto="1"/>
      </left>
      <right style="thin">
        <color auto="1"/>
      </right>
      <top/>
      <bottom style="thin">
        <color theme="0" tint="-0.499984740745262"/>
      </bottom>
      <diagonal/>
    </border>
    <border>
      <left style="thin">
        <color auto="1"/>
      </left>
      <right style="hair">
        <color auto="1"/>
      </right>
      <top/>
      <bottom style="thin">
        <color theme="0" tint="-0.499984740745262"/>
      </bottom>
      <diagonal/>
    </border>
    <border>
      <left style="hair">
        <color theme="1"/>
      </left>
      <right style="hair">
        <color theme="1"/>
      </right>
      <top style="hair">
        <color theme="1"/>
      </top>
      <bottom style="hair">
        <color theme="1"/>
      </bottom>
      <diagonal/>
    </border>
  </borders>
  <cellStyleXfs count="4">
    <xf numFmtId="0" fontId="0" fillId="0" borderId="0"/>
    <xf numFmtId="9" fontId="7" fillId="0" borderId="0" applyFont="0" applyFill="0" applyBorder="0" applyAlignment="0" applyProtection="0"/>
    <xf numFmtId="0" fontId="11" fillId="0" borderId="0" applyNumberFormat="0" applyFill="0" applyBorder="0" applyAlignment="0" applyProtection="0"/>
    <xf numFmtId="49" fontId="14" fillId="8" borderId="33">
      <alignment vertical="center" wrapText="1"/>
      <protection locked="0"/>
    </xf>
  </cellStyleXfs>
  <cellXfs count="125">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1" fillId="0" borderId="0" xfId="0" applyFont="1" applyAlignment="1">
      <alignment horizontal="left" vertical="top"/>
    </xf>
    <xf numFmtId="0" fontId="0" fillId="0" borderId="2" xfId="0" applyBorder="1" applyAlignment="1">
      <alignment vertical="center" wrapText="1"/>
    </xf>
    <xf numFmtId="49" fontId="1" fillId="0" borderId="0" xfId="0" applyNumberFormat="1" applyFont="1" applyAlignment="1">
      <alignment horizontal="center" vertical="center"/>
    </xf>
    <xf numFmtId="0" fontId="0" fillId="0" borderId="4" xfId="0"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49" fontId="1" fillId="0" borderId="5"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1" fillId="0" borderId="5" xfId="0" quotePrefix="1" applyNumberFormat="1" applyFont="1" applyBorder="1" applyAlignment="1">
      <alignment horizontal="center" vertical="center"/>
    </xf>
    <xf numFmtId="0" fontId="0" fillId="0" borderId="4" xfId="0" applyBorder="1" applyAlignment="1">
      <alignment horizontal="center" vertical="center"/>
    </xf>
    <xf numFmtId="1" fontId="8" fillId="0" borderId="3" xfId="0" applyNumberFormat="1" applyFont="1" applyBorder="1" applyAlignment="1">
      <alignment horizontal="right" vertical="center"/>
    </xf>
    <xf numFmtId="1" fontId="10" fillId="0" borderId="3" xfId="0" applyNumberFormat="1" applyFont="1" applyBorder="1" applyAlignment="1">
      <alignment horizontal="right" vertical="center"/>
    </xf>
    <xf numFmtId="9" fontId="1" fillId="7" borderId="14" xfId="1" applyFont="1" applyFill="1" applyBorder="1" applyAlignment="1" applyProtection="1">
      <alignment horizontal="right" vertical="center"/>
      <protection locked="0"/>
    </xf>
    <xf numFmtId="9" fontId="1" fillId="7" borderId="15" xfId="1" applyFont="1" applyFill="1" applyBorder="1" applyAlignment="1" applyProtection="1">
      <alignment horizontal="right" vertical="center"/>
      <protection locked="0"/>
    </xf>
    <xf numFmtId="9" fontId="2" fillId="2" borderId="3" xfId="1" applyFont="1" applyFill="1" applyBorder="1" applyAlignment="1" applyProtection="1">
      <alignment horizontal="right" vertical="center"/>
    </xf>
    <xf numFmtId="9" fontId="2" fillId="0" borderId="3" xfId="1" applyFont="1" applyBorder="1" applyAlignment="1" applyProtection="1">
      <alignment horizontal="right" vertical="center"/>
    </xf>
    <xf numFmtId="0" fontId="12" fillId="0" borderId="0" xfId="2" applyFont="1" applyBorder="1" applyAlignment="1">
      <alignment vertical="top" wrapText="1"/>
    </xf>
    <xf numFmtId="1" fontId="1" fillId="0" borderId="13" xfId="0" applyNumberFormat="1" applyFont="1" applyBorder="1" applyAlignment="1">
      <alignment horizontal="right" vertical="center"/>
    </xf>
    <xf numFmtId="0" fontId="5" fillId="0" borderId="2" xfId="0" applyFont="1" applyBorder="1" applyAlignment="1">
      <alignment vertical="center"/>
    </xf>
    <xf numFmtId="0" fontId="13" fillId="0" borderId="0" xfId="0" applyFont="1" applyAlignment="1">
      <alignment vertical="center" wrapText="1"/>
    </xf>
    <xf numFmtId="0" fontId="2" fillId="0" borderId="0" xfId="0" applyFont="1" applyAlignment="1">
      <alignment vertical="center" wrapText="1"/>
    </xf>
    <xf numFmtId="49" fontId="1" fillId="0" borderId="4"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8" fillId="3" borderId="6" xfId="0" quotePrefix="1" applyNumberFormat="1" applyFont="1" applyFill="1" applyBorder="1" applyAlignment="1">
      <alignment horizontal="center" vertical="center"/>
    </xf>
    <xf numFmtId="49" fontId="1" fillId="0" borderId="17" xfId="0" quotePrefix="1" applyNumberFormat="1" applyFont="1" applyBorder="1" applyAlignment="1">
      <alignment horizontal="center" vertical="center"/>
    </xf>
    <xf numFmtId="49" fontId="2" fillId="0" borderId="16" xfId="0" quotePrefix="1" applyNumberFormat="1" applyFont="1" applyBorder="1" applyAlignment="1">
      <alignment horizontal="center" vertical="center"/>
    </xf>
    <xf numFmtId="49" fontId="1" fillId="0" borderId="17" xfId="0" applyNumberFormat="1" applyFont="1" applyBorder="1" applyAlignment="1">
      <alignment horizontal="center" vertical="center"/>
    </xf>
    <xf numFmtId="0" fontId="1" fillId="0" borderId="4" xfId="0" applyFont="1" applyBorder="1" applyAlignment="1">
      <alignment horizontal="left" vertical="top"/>
    </xf>
    <xf numFmtId="0" fontId="13" fillId="0" borderId="0" xfId="0" applyFont="1" applyAlignment="1">
      <alignment vertical="center"/>
    </xf>
    <xf numFmtId="0" fontId="12" fillId="0" borderId="0" xfId="2" applyFont="1" applyBorder="1" applyAlignment="1" applyProtection="1">
      <alignment vertical="top" wrapText="1"/>
    </xf>
    <xf numFmtId="164" fontId="1" fillId="6" borderId="21" xfId="0" applyNumberFormat="1" applyFont="1" applyFill="1" applyBorder="1" applyAlignment="1" applyProtection="1">
      <alignment horizontal="right" vertical="center"/>
      <protection locked="0"/>
    </xf>
    <xf numFmtId="164" fontId="1" fillId="0" borderId="17" xfId="0" applyNumberFormat="1" applyFont="1" applyBorder="1" applyAlignment="1">
      <alignment horizontal="right" vertical="center"/>
    </xf>
    <xf numFmtId="164" fontId="1" fillId="0" borderId="23" xfId="0" applyNumberFormat="1" applyFont="1" applyBorder="1" applyAlignment="1">
      <alignment horizontal="right" vertical="center"/>
    </xf>
    <xf numFmtId="164" fontId="1" fillId="6" borderId="22" xfId="0" applyNumberFormat="1" applyFont="1" applyFill="1" applyBorder="1" applyAlignment="1" applyProtection="1">
      <alignment horizontal="right" vertical="center"/>
      <protection locked="0"/>
    </xf>
    <xf numFmtId="164" fontId="2" fillId="4" borderId="11" xfId="0" applyNumberFormat="1" applyFont="1" applyFill="1" applyBorder="1" applyAlignment="1">
      <alignment horizontal="right" vertical="center"/>
    </xf>
    <xf numFmtId="164" fontId="2" fillId="0" borderId="6"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1" fillId="0" borderId="16" xfId="0" applyNumberFormat="1" applyFont="1" applyBorder="1" applyAlignment="1">
      <alignment horizontal="right" vertical="center"/>
    </xf>
    <xf numFmtId="164" fontId="1" fillId="0" borderId="24" xfId="0" applyNumberFormat="1" applyFont="1" applyBorder="1" applyAlignment="1">
      <alignment horizontal="right" vertical="center"/>
    </xf>
    <xf numFmtId="164" fontId="1" fillId="4" borderId="11" xfId="0" applyNumberFormat="1" applyFont="1" applyFill="1" applyBorder="1" applyAlignment="1">
      <alignment horizontal="right" vertical="center"/>
    </xf>
    <xf numFmtId="164" fontId="1" fillId="0" borderId="20" xfId="0" applyNumberFormat="1" applyFont="1" applyBorder="1" applyAlignment="1">
      <alignment horizontal="right" vertical="center"/>
    </xf>
    <xf numFmtId="164" fontId="8" fillId="4" borderId="11" xfId="0" applyNumberFormat="1" applyFont="1" applyFill="1" applyBorder="1" applyAlignment="1">
      <alignment horizontal="right" vertical="center"/>
    </xf>
    <xf numFmtId="164" fontId="8" fillId="0" borderId="11" xfId="0" applyNumberFormat="1" applyFont="1" applyBorder="1" applyAlignment="1">
      <alignment horizontal="right" vertical="center"/>
    </xf>
    <xf numFmtId="164" fontId="8" fillId="0" borderId="6" xfId="1" applyNumberFormat="1" applyFont="1" applyBorder="1" applyAlignment="1" applyProtection="1">
      <alignment horizontal="right" vertical="center"/>
    </xf>
    <xf numFmtId="164" fontId="8" fillId="0" borderId="1" xfId="1" applyNumberFormat="1" applyFont="1" applyBorder="1" applyAlignment="1" applyProtection="1">
      <alignment horizontal="right" vertical="center"/>
    </xf>
    <xf numFmtId="164" fontId="10" fillId="0" borderId="11"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8" fillId="0" borderId="1" xfId="0" applyNumberFormat="1" applyFont="1" applyBorder="1" applyAlignment="1">
      <alignment horizontal="right" vertical="center"/>
    </xf>
    <xf numFmtId="49" fontId="2" fillId="0" borderId="2" xfId="0" applyNumberFormat="1" applyFont="1" applyBorder="1" applyAlignment="1">
      <alignment vertical="center"/>
    </xf>
    <xf numFmtId="0" fontId="1" fillId="0" borderId="4" xfId="0" applyFont="1" applyBorder="1" applyAlignment="1">
      <alignment vertical="center" wrapText="1"/>
    </xf>
    <xf numFmtId="164" fontId="2" fillId="5" borderId="32" xfId="0" applyNumberFormat="1" applyFont="1" applyFill="1" applyBorder="1" applyAlignment="1">
      <alignment horizontal="right" vertical="center"/>
    </xf>
    <xf numFmtId="164" fontId="1" fillId="5" borderId="32" xfId="0" applyNumberFormat="1" applyFont="1" applyFill="1" applyBorder="1" applyAlignment="1">
      <alignment horizontal="right" vertical="center"/>
    </xf>
    <xf numFmtId="49" fontId="1" fillId="0" borderId="30" xfId="0" quotePrefix="1" applyNumberFormat="1" applyFont="1" applyBorder="1" applyAlignment="1">
      <alignment horizontal="center" vertical="center"/>
    </xf>
    <xf numFmtId="9" fontId="1" fillId="7" borderId="31" xfId="1" applyNumberFormat="1" applyFont="1" applyFill="1" applyBorder="1" applyAlignment="1" applyProtection="1">
      <alignment horizontal="right" vertical="center"/>
    </xf>
    <xf numFmtId="0" fontId="1" fillId="0" borderId="4" xfId="0" applyFont="1" applyBorder="1" applyAlignment="1">
      <alignment horizontal="left"/>
    </xf>
    <xf numFmtId="49" fontId="1" fillId="0" borderId="2" xfId="0" applyNumberFormat="1" applyFont="1" applyBorder="1" applyAlignment="1">
      <alignment vertical="top"/>
    </xf>
    <xf numFmtId="0" fontId="1" fillId="0" borderId="2" xfId="0" applyFont="1" applyBorder="1" applyAlignment="1">
      <alignment vertical="center"/>
    </xf>
    <xf numFmtId="0" fontId="0" fillId="0" borderId="2" xfId="0" applyBorder="1" applyAlignment="1">
      <alignment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vertical="top"/>
    </xf>
    <xf numFmtId="49" fontId="2" fillId="6" borderId="2" xfId="0" applyNumberFormat="1" applyFont="1" applyFill="1" applyBorder="1" applyAlignment="1">
      <alignment horizontal="left"/>
    </xf>
    <xf numFmtId="164" fontId="1" fillId="6" borderId="8" xfId="0" applyNumberFormat="1" applyFont="1" applyFill="1" applyBorder="1" applyAlignment="1" applyProtection="1">
      <alignment horizontal="right" vertical="center"/>
      <protection locked="0"/>
    </xf>
    <xf numFmtId="164" fontId="1" fillId="0" borderId="10" xfId="0" applyNumberFormat="1" applyFont="1" applyBorder="1" applyAlignment="1">
      <alignment horizontal="right" vertical="center"/>
    </xf>
    <xf numFmtId="164" fontId="1" fillId="0" borderId="0" xfId="0" applyNumberFormat="1" applyFont="1" applyBorder="1" applyAlignment="1">
      <alignment horizontal="right" vertical="center"/>
    </xf>
    <xf numFmtId="49" fontId="1" fillId="0" borderId="27" xfId="0" applyNumberFormat="1" applyFont="1" applyBorder="1" applyAlignment="1">
      <alignment horizontal="left" vertical="center" wrapText="1"/>
    </xf>
    <xf numFmtId="49" fontId="1" fillId="0" borderId="17" xfId="0" applyNumberFormat="1" applyFont="1" applyBorder="1" applyAlignment="1">
      <alignment horizontal="left" vertical="center" wrapText="1"/>
    </xf>
    <xf numFmtId="49" fontId="0" fillId="0" borderId="0" xfId="0" quotePrefix="1" applyNumberFormat="1" applyAlignment="1">
      <alignment horizontal="center" vertical="center" wrapText="1"/>
    </xf>
    <xf numFmtId="49" fontId="0" fillId="0" borderId="10" xfId="0" quotePrefix="1" applyNumberFormat="1" applyBorder="1" applyAlignment="1">
      <alignment horizontal="center" vertical="center" wrapText="1"/>
    </xf>
    <xf numFmtId="49" fontId="1" fillId="0" borderId="0" xfId="0" applyNumberFormat="1" applyFont="1" applyAlignment="1">
      <alignment horizontal="center" vertical="center" wrapText="1"/>
    </xf>
    <xf numFmtId="49" fontId="0" fillId="0" borderId="10" xfId="0" applyNumberFormat="1" applyBorder="1" applyAlignment="1">
      <alignment horizontal="center" vertical="center" wrapText="1"/>
    </xf>
    <xf numFmtId="0" fontId="1" fillId="0" borderId="26" xfId="0" applyFont="1" applyBorder="1" applyAlignment="1">
      <alignment horizontal="left" vertical="center" wrapText="1"/>
    </xf>
    <xf numFmtId="0" fontId="1" fillId="0" borderId="16" xfId="0"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0" fontId="9" fillId="3" borderId="9"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49" fontId="1" fillId="0" borderId="27" xfId="0" quotePrefix="1" applyNumberFormat="1" applyFont="1" applyBorder="1" applyAlignment="1">
      <alignment horizontal="left" vertical="center" wrapText="1"/>
    </xf>
    <xf numFmtId="49" fontId="1" fillId="0" borderId="17" xfId="0" quotePrefix="1"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6" fillId="0" borderId="2" xfId="0" applyFont="1" applyBorder="1" applyAlignment="1">
      <alignment horizontal="left" vertical="center"/>
    </xf>
    <xf numFmtId="0" fontId="1" fillId="0" borderId="4" xfId="0" applyFont="1" applyBorder="1" applyAlignment="1">
      <alignment horizontal="left" vertical="top" wrapText="1"/>
    </xf>
    <xf numFmtId="0" fontId="1" fillId="0" borderId="4" xfId="0" applyFont="1" applyBorder="1" applyAlignment="1">
      <alignment horizontal="left" vertical="top"/>
    </xf>
    <xf numFmtId="49" fontId="2" fillId="6" borderId="4" xfId="0" applyNumberFormat="1" applyFont="1" applyFill="1" applyBorder="1" applyAlignment="1" applyProtection="1">
      <alignment horizontal="left" vertical="top" wrapText="1"/>
      <protection locked="0"/>
    </xf>
    <xf numFmtId="0" fontId="1" fillId="0" borderId="0" xfId="0" applyFont="1" applyAlignment="1">
      <alignment horizontal="left" vertical="top" wrapText="1"/>
    </xf>
    <xf numFmtId="49" fontId="2" fillId="7" borderId="0" xfId="0" applyNumberFormat="1" applyFont="1" applyFill="1" applyAlignment="1" applyProtection="1">
      <alignment horizontal="left" vertical="top"/>
      <protection locked="0"/>
    </xf>
    <xf numFmtId="49" fontId="2" fillId="6" borderId="0" xfId="0" applyNumberFormat="1" applyFont="1" applyFill="1" applyAlignment="1" applyProtection="1">
      <alignment horizontal="left" vertical="top"/>
      <protection locked="0"/>
    </xf>
    <xf numFmtId="49" fontId="4" fillId="0" borderId="2" xfId="0" applyNumberFormat="1" applyFont="1" applyBorder="1" applyAlignment="1">
      <alignment horizontal="left" vertical="center" wrapText="1"/>
    </xf>
    <xf numFmtId="49" fontId="2" fillId="7" borderId="0" xfId="0" applyNumberFormat="1" applyFont="1" applyFill="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Border="1" applyAlignment="1">
      <alignment horizontal="left" vertical="top" wrapText="1"/>
    </xf>
    <xf numFmtId="49" fontId="2" fillId="0" borderId="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6" borderId="12" xfId="0" applyNumberFormat="1" applyFont="1" applyFill="1" applyBorder="1" applyAlignment="1" applyProtection="1">
      <alignment horizontal="center" vertical="center" wrapText="1"/>
      <protection locked="0"/>
    </xf>
    <xf numFmtId="49" fontId="2" fillId="6" borderId="25"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Font="1" applyBorder="1" applyAlignment="1">
      <alignment horizontal="right" vertical="center"/>
    </xf>
    <xf numFmtId="0" fontId="0" fillId="0" borderId="2" xfId="0" applyBorder="1" applyAlignment="1">
      <alignment horizontal="right" vertical="center"/>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Alignment="1" applyProtection="1">
      <alignment horizontal="left" vertical="top" wrapText="1"/>
      <protection locked="0"/>
    </xf>
    <xf numFmtId="49" fontId="8" fillId="0" borderId="1" xfId="0" applyNumberFormat="1" applyFont="1" applyBorder="1" applyAlignment="1">
      <alignment horizontal="right" vertical="center" wrapText="1"/>
    </xf>
    <xf numFmtId="49" fontId="8" fillId="0" borderId="6" xfId="0" applyNumberFormat="1" applyFont="1" applyBorder="1" applyAlignment="1">
      <alignment horizontal="right" vertical="center" wrapText="1"/>
    </xf>
    <xf numFmtId="49" fontId="2" fillId="7" borderId="4" xfId="0" applyNumberFormat="1" applyFont="1" applyFill="1" applyBorder="1" applyAlignment="1" applyProtection="1">
      <alignment horizontal="left" vertical="top"/>
      <protection locked="0"/>
    </xf>
    <xf numFmtId="0" fontId="1" fillId="0" borderId="1" xfId="0" applyFont="1" applyBorder="1" applyAlignment="1">
      <alignment horizontal="left" vertical="center"/>
    </xf>
    <xf numFmtId="49" fontId="2" fillId="6" borderId="2" xfId="0" applyNumberFormat="1" applyFont="1" applyFill="1" applyBorder="1" applyAlignment="1">
      <alignment horizontal="left"/>
    </xf>
    <xf numFmtId="0" fontId="12" fillId="0" borderId="0" xfId="2" applyFont="1" applyBorder="1" applyAlignment="1" applyProtection="1">
      <alignment horizontal="left" vertical="top" wrapText="1"/>
    </xf>
    <xf numFmtId="0" fontId="1" fillId="5" borderId="28"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49" fontId="1" fillId="0" borderId="2" xfId="0" applyNumberFormat="1" applyFont="1" applyBorder="1" applyAlignment="1">
      <alignment horizontal="left" vertical="top"/>
    </xf>
  </cellXfs>
  <cellStyles count="4">
    <cellStyle name="Eingabe Tabelle" xfId="3" xr:uid="{8CB14D18-FDFB-4E70-9DB0-7772CECD5745}"/>
    <cellStyle name="Обычный" xfId="0" builtinId="0"/>
    <cellStyle name="Пояснение" xfId="2" builtinId="53"/>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CC99"/>
      <color rgb="FFFFFFCC"/>
      <color rgb="FFFF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13</xdr:col>
      <xdr:colOff>542193</xdr:colOff>
      <xdr:row>2</xdr:row>
      <xdr:rowOff>23501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7777" y="0"/>
          <a:ext cx="2051781" cy="85877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54"/>
  <sheetViews>
    <sheetView showGridLines="0" tabSelected="1" zoomScale="90" zoomScaleNormal="90" zoomScaleSheetLayoutView="85" zoomScalePageLayoutView="130" workbookViewId="0">
      <pane ySplit="9" topLeftCell="A10" activePane="bottomLeft" state="frozen"/>
      <selection pane="bottomLeft" activeCell="Q15" sqref="Q15"/>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2.6640625" style="2" bestFit="1" customWidth="1"/>
    <col min="5" max="5" width="8.33203125" style="3" bestFit="1" customWidth="1"/>
    <col min="6" max="6" width="13.1640625" style="2"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52.5" customHeight="1">
      <c r="A1" s="101" t="s">
        <v>0</v>
      </c>
      <c r="B1" s="101"/>
      <c r="C1" s="101"/>
      <c r="D1" s="101"/>
      <c r="E1" s="101"/>
      <c r="F1" s="101"/>
      <c r="G1" s="101"/>
      <c r="H1" s="101"/>
      <c r="I1" s="101"/>
      <c r="J1" s="101"/>
      <c r="K1" s="29"/>
      <c r="L1" s="93"/>
      <c r="M1" s="94"/>
      <c r="N1" s="94"/>
      <c r="O1" s="39" t="s">
        <v>1</v>
      </c>
      <c r="P1" s="30"/>
      <c r="Q1" s="30"/>
      <c r="R1" s="30"/>
      <c r="S1" s="30"/>
      <c r="T1" s="30"/>
    </row>
    <row r="2" spans="1:23" ht="14.1" customHeight="1">
      <c r="A2" s="95" t="s">
        <v>2</v>
      </c>
      <c r="B2" s="95"/>
      <c r="C2" s="116" t="s">
        <v>3</v>
      </c>
      <c r="D2" s="116"/>
      <c r="E2" s="116"/>
      <c r="G2" s="96" t="s">
        <v>4</v>
      </c>
      <c r="H2" s="96"/>
      <c r="K2" s="8"/>
      <c r="L2" s="38" t="s">
        <v>5</v>
      </c>
      <c r="M2" s="97" t="s">
        <v>5</v>
      </c>
      <c r="N2" s="97"/>
    </row>
    <row r="3" spans="1:23" ht="14.1" customHeight="1">
      <c r="A3" s="98" t="s">
        <v>6</v>
      </c>
      <c r="B3" s="98"/>
      <c r="C3" s="100" t="s">
        <v>7</v>
      </c>
      <c r="D3" s="100"/>
      <c r="E3" s="100"/>
      <c r="G3" s="102" t="s">
        <v>71</v>
      </c>
      <c r="H3" s="102"/>
      <c r="I3" s="102"/>
      <c r="J3" s="102"/>
      <c r="K3" s="102"/>
      <c r="L3" s="5" t="s">
        <v>8</v>
      </c>
      <c r="M3" s="99" t="s">
        <v>9</v>
      </c>
      <c r="N3" s="99"/>
    </row>
    <row r="4" spans="1:23" ht="25.15" customHeight="1">
      <c r="A4" s="98" t="s">
        <v>10</v>
      </c>
      <c r="B4" s="98"/>
      <c r="C4" s="113" t="s">
        <v>89</v>
      </c>
      <c r="D4" s="113"/>
      <c r="E4" s="113"/>
      <c r="G4" s="102"/>
      <c r="H4" s="102"/>
      <c r="I4" s="102"/>
      <c r="J4" s="102"/>
      <c r="K4" s="102"/>
      <c r="L4" s="5" t="s">
        <v>11</v>
      </c>
      <c r="M4" s="99" t="s">
        <v>11</v>
      </c>
      <c r="N4" s="99"/>
    </row>
    <row r="5" spans="1:23" ht="14.1" customHeight="1">
      <c r="A5" s="104" t="s">
        <v>12</v>
      </c>
      <c r="B5" s="104"/>
      <c r="C5" s="112" t="s">
        <v>13</v>
      </c>
      <c r="D5" s="112"/>
      <c r="E5" s="112"/>
      <c r="F5" s="6"/>
      <c r="G5" s="103"/>
      <c r="H5" s="103"/>
      <c r="I5" s="103"/>
      <c r="J5" s="103"/>
      <c r="K5" s="103"/>
      <c r="L5" s="59"/>
      <c r="M5" s="110" t="str">
        <f>"Bidder 1 to 5 of "&amp;TEXT(IF(COUNTA(#REF!,#REF!,#REF!,#REF!,#REF!)+COUNTA(#REF!,#REF!,#REF!,#REF!,#REF!)&gt;0,"10","5"),"0")</f>
        <v>Bidder 1 to 5 of 10</v>
      </c>
      <c r="N5" s="111"/>
      <c r="O5" s="119" t="s">
        <v>14</v>
      </c>
      <c r="P5" s="40"/>
      <c r="Q5" s="27"/>
      <c r="R5" s="27"/>
      <c r="S5" s="27"/>
      <c r="T5" s="27"/>
      <c r="U5" s="27"/>
      <c r="V5" s="27"/>
      <c r="W5" s="27"/>
    </row>
    <row r="6" spans="1:23" s="9" customFormat="1" ht="27.75" customHeight="1">
      <c r="A6" s="32"/>
      <c r="B6" s="20"/>
      <c r="C6" s="60"/>
      <c r="D6" s="20"/>
      <c r="E6" s="107" t="s">
        <v>15</v>
      </c>
      <c r="F6" s="108"/>
      <c r="G6" s="107" t="s">
        <v>16</v>
      </c>
      <c r="H6" s="108"/>
      <c r="I6" s="107" t="s">
        <v>17</v>
      </c>
      <c r="J6" s="108"/>
      <c r="K6" s="107" t="s">
        <v>18</v>
      </c>
      <c r="L6" s="108"/>
      <c r="M6" s="107" t="s">
        <v>19</v>
      </c>
      <c r="N6" s="109"/>
      <c r="O6" s="119"/>
      <c r="P6" s="40"/>
      <c r="Q6" s="27"/>
      <c r="R6" s="27"/>
      <c r="S6" s="27"/>
      <c r="T6" s="27"/>
      <c r="U6" s="27"/>
      <c r="V6" s="27"/>
      <c r="W6" s="27"/>
    </row>
    <row r="7" spans="1:23" ht="9.75" customHeight="1">
      <c r="B7" s="77" t="s">
        <v>20</v>
      </c>
      <c r="C7" s="78"/>
      <c r="D7" s="19" t="s">
        <v>21</v>
      </c>
      <c r="E7" s="15" t="s">
        <v>22</v>
      </c>
      <c r="F7" s="16" t="s">
        <v>23</v>
      </c>
      <c r="G7" s="15" t="s">
        <v>22</v>
      </c>
      <c r="H7" s="16" t="s">
        <v>23</v>
      </c>
      <c r="I7" s="15" t="s">
        <v>22</v>
      </c>
      <c r="J7" s="16" t="s">
        <v>23</v>
      </c>
      <c r="K7" s="15" t="s">
        <v>22</v>
      </c>
      <c r="L7" s="16" t="s">
        <v>23</v>
      </c>
      <c r="M7" s="15" t="s">
        <v>22</v>
      </c>
      <c r="N7" s="7" t="s">
        <v>23</v>
      </c>
    </row>
    <row r="8" spans="1:23" ht="10.35" customHeight="1">
      <c r="B8" s="79" t="s">
        <v>24</v>
      </c>
      <c r="C8" s="80"/>
      <c r="D8" s="13" t="s">
        <v>25</v>
      </c>
      <c r="E8" s="15" t="s">
        <v>26</v>
      </c>
      <c r="F8" s="16" t="s">
        <v>27</v>
      </c>
      <c r="G8" s="15" t="s">
        <v>26</v>
      </c>
      <c r="H8" s="16" t="s">
        <v>27</v>
      </c>
      <c r="I8" s="15" t="s">
        <v>26</v>
      </c>
      <c r="J8" s="16" t="s">
        <v>27</v>
      </c>
      <c r="K8" s="15" t="s">
        <v>26</v>
      </c>
      <c r="L8" s="16" t="s">
        <v>27</v>
      </c>
      <c r="M8" s="15" t="s">
        <v>26</v>
      </c>
      <c r="N8" s="7" t="s">
        <v>27</v>
      </c>
    </row>
    <row r="9" spans="1:23" ht="11.25">
      <c r="A9" s="33"/>
      <c r="B9" s="122"/>
      <c r="C9" s="123"/>
      <c r="D9" s="14" t="s">
        <v>28</v>
      </c>
      <c r="E9" s="18" t="s">
        <v>29</v>
      </c>
      <c r="F9" s="17" t="s">
        <v>30</v>
      </c>
      <c r="G9" s="18" t="s">
        <v>29</v>
      </c>
      <c r="H9" s="17" t="s">
        <v>30</v>
      </c>
      <c r="I9" s="18" t="s">
        <v>29</v>
      </c>
      <c r="J9" s="17" t="s">
        <v>30</v>
      </c>
      <c r="K9" s="18" t="s">
        <v>29</v>
      </c>
      <c r="L9" s="17" t="s">
        <v>30</v>
      </c>
      <c r="M9" s="18" t="s">
        <v>29</v>
      </c>
      <c r="N9" s="33" t="s">
        <v>30</v>
      </c>
    </row>
    <row r="10" spans="1:23" s="10" customFormat="1" ht="12.75" customHeight="1">
      <c r="A10" s="34" t="s">
        <v>31</v>
      </c>
      <c r="B10" s="85" t="s">
        <v>72</v>
      </c>
      <c r="C10" s="86"/>
      <c r="D10" s="86"/>
      <c r="E10" s="86"/>
      <c r="F10" s="86"/>
      <c r="G10" s="86"/>
      <c r="H10" s="86"/>
      <c r="I10" s="86"/>
      <c r="J10" s="86"/>
      <c r="K10" s="86"/>
      <c r="L10" s="86"/>
      <c r="M10" s="86"/>
      <c r="N10" s="86"/>
      <c r="P10" s="31" t="str">
        <f>IF(ISBLANK(B10),A10,B10)</f>
        <v xml:space="preserve">Assessment of concept and implementation approach </v>
      </c>
    </row>
    <row r="11" spans="1:23" ht="35.25" customHeight="1">
      <c r="A11" s="63" t="s">
        <v>32</v>
      </c>
      <c r="B11" s="81" t="s">
        <v>68</v>
      </c>
      <c r="C11" s="82"/>
      <c r="D11" s="64">
        <v>0.1</v>
      </c>
      <c r="E11" s="61"/>
      <c r="F11" s="42">
        <f>$D11*E11*100</f>
        <v>0</v>
      </c>
      <c r="G11" s="62"/>
      <c r="H11" s="42">
        <f>$D11*G11*100</f>
        <v>0</v>
      </c>
      <c r="I11" s="62"/>
      <c r="J11" s="42">
        <f>$D11*I11*100</f>
        <v>0</v>
      </c>
      <c r="K11" s="62"/>
      <c r="L11" s="42">
        <f>$D11*K11*100</f>
        <v>0</v>
      </c>
      <c r="M11" s="62"/>
      <c r="N11" s="43">
        <f>$D11*M11*100</f>
        <v>0</v>
      </c>
      <c r="P11" s="31"/>
    </row>
    <row r="12" spans="1:23" ht="22.5" customHeight="1">
      <c r="A12" s="35" t="s">
        <v>33</v>
      </c>
      <c r="B12" s="87" t="s">
        <v>69</v>
      </c>
      <c r="C12" s="88"/>
      <c r="D12" s="23">
        <v>0.1</v>
      </c>
      <c r="E12" s="41"/>
      <c r="F12" s="42">
        <f>$D12*E12*100</f>
        <v>0</v>
      </c>
      <c r="G12" s="41"/>
      <c r="H12" s="42">
        <f>$D12*G12*100</f>
        <v>0</v>
      </c>
      <c r="I12" s="41"/>
      <c r="J12" s="42">
        <f>$D12*I12*100</f>
        <v>0</v>
      </c>
      <c r="K12" s="41"/>
      <c r="L12" s="42">
        <f>$D12*K12*100</f>
        <v>0</v>
      </c>
      <c r="M12" s="41"/>
      <c r="N12" s="43">
        <f>$D12*M12*100</f>
        <v>0</v>
      </c>
      <c r="P12" s="12" t="str">
        <f t="shared" ref="P12:P41" si="0">IF(ISBLANK(B12),A12,B12)</f>
        <v>Description of key processes for the services (e.g. work steps, milestones, schedule)</v>
      </c>
    </row>
    <row r="13" spans="1:23" ht="22.5" customHeight="1">
      <c r="A13" s="35" t="s">
        <v>34</v>
      </c>
      <c r="B13" s="120" t="s">
        <v>112</v>
      </c>
      <c r="C13" s="121"/>
      <c r="D13" s="24">
        <v>0.1</v>
      </c>
      <c r="E13" s="44"/>
      <c r="F13" s="42">
        <f t="shared" ref="F13" si="1">$D13*E13*100</f>
        <v>0</v>
      </c>
      <c r="G13" s="44"/>
      <c r="H13" s="42">
        <f t="shared" ref="H13" si="2">$D13*G13*100</f>
        <v>0</v>
      </c>
      <c r="I13" s="44"/>
      <c r="J13" s="42">
        <f t="shared" ref="J13" si="3">$D13*I13*100</f>
        <v>0</v>
      </c>
      <c r="K13" s="44"/>
      <c r="L13" s="42">
        <f t="shared" ref="L13" si="4">$D13*K13*100</f>
        <v>0</v>
      </c>
      <c r="M13" s="44"/>
      <c r="N13" s="43">
        <f t="shared" ref="N13" si="5">$D13*M13*100</f>
        <v>0</v>
      </c>
      <c r="P13" s="12"/>
    </row>
    <row r="14" spans="1:23" s="10" customFormat="1" ht="11.25" customHeight="1">
      <c r="A14" s="89" t="s">
        <v>83</v>
      </c>
      <c r="B14" s="89"/>
      <c r="C14" s="90"/>
      <c r="D14" s="25">
        <f>SUM(D11:D13)</f>
        <v>0.30000000000000004</v>
      </c>
      <c r="E14" s="45"/>
      <c r="F14" s="46">
        <f>SUM(F12:F13)</f>
        <v>0</v>
      </c>
      <c r="G14" s="45"/>
      <c r="H14" s="46">
        <f>SUM(H12:H13)</f>
        <v>0</v>
      </c>
      <c r="I14" s="45"/>
      <c r="J14" s="46">
        <f>SUM(J12:J13)</f>
        <v>0</v>
      </c>
      <c r="K14" s="45"/>
      <c r="L14" s="46">
        <f>SUM(L12:L13)</f>
        <v>0</v>
      </c>
      <c r="M14" s="45"/>
      <c r="N14" s="47">
        <f>SUM(N12:N13)</f>
        <v>0</v>
      </c>
      <c r="P14" s="31" t="str">
        <f t="shared" si="0"/>
        <v>Total 1</v>
      </c>
    </row>
    <row r="15" spans="1:23" s="10" customFormat="1" ht="12.75" customHeight="1">
      <c r="A15" s="34" t="s">
        <v>35</v>
      </c>
      <c r="B15" s="85" t="s">
        <v>36</v>
      </c>
      <c r="C15" s="86"/>
      <c r="D15" s="86"/>
      <c r="E15" s="86"/>
      <c r="F15" s="86"/>
      <c r="G15" s="86"/>
      <c r="H15" s="86"/>
      <c r="I15" s="86"/>
      <c r="J15" s="86"/>
      <c r="K15" s="86"/>
      <c r="L15" s="86"/>
      <c r="M15" s="86"/>
      <c r="N15" s="86"/>
      <c r="P15" s="31" t="str">
        <f t="shared" si="0"/>
        <v>Assessment of proposed staff</v>
      </c>
    </row>
    <row r="16" spans="1:23" ht="11.25" customHeight="1">
      <c r="A16" s="36" t="s">
        <v>37</v>
      </c>
      <c r="B16" s="83" t="s">
        <v>73</v>
      </c>
      <c r="C16" s="84"/>
      <c r="D16" s="28"/>
      <c r="E16" s="51"/>
      <c r="F16" s="48"/>
      <c r="G16" s="51"/>
      <c r="H16" s="48"/>
      <c r="I16" s="51"/>
      <c r="J16" s="48"/>
      <c r="K16" s="51"/>
      <c r="L16" s="48"/>
      <c r="M16" s="51"/>
      <c r="N16" s="49"/>
      <c r="P16" s="31" t="str">
        <f t="shared" si="0"/>
        <v>Manager (in accordance with ToR provisions/criteria)</v>
      </c>
    </row>
    <row r="17" spans="1:16" ht="22.5" customHeight="1">
      <c r="A17" s="37" t="s">
        <v>38</v>
      </c>
      <c r="B17" s="75" t="s">
        <v>74</v>
      </c>
      <c r="C17" s="76"/>
      <c r="D17" s="23">
        <v>0.03</v>
      </c>
      <c r="E17" s="41"/>
      <c r="F17" s="42">
        <f t="shared" ref="F17:H22" si="6">$D17*E17*100</f>
        <v>0</v>
      </c>
      <c r="G17" s="41"/>
      <c r="H17" s="42">
        <f t="shared" si="6"/>
        <v>0</v>
      </c>
      <c r="I17" s="41"/>
      <c r="J17" s="42">
        <f t="shared" ref="J17" si="7">$D17*I17*100</f>
        <v>0</v>
      </c>
      <c r="K17" s="41"/>
      <c r="L17" s="42">
        <f t="shared" ref="L17" si="8">$D17*K17*100</f>
        <v>0</v>
      </c>
      <c r="M17" s="41"/>
      <c r="N17" s="43">
        <f t="shared" ref="N17" si="9">$D17*M17*100</f>
        <v>0</v>
      </c>
      <c r="P17" s="12" t="str">
        <f t="shared" si="0"/>
        <v>Education: Higher education in a business management, economics, finance, agriculture and other related fields.</v>
      </c>
    </row>
    <row r="18" spans="1:16" ht="11.25">
      <c r="A18" s="37" t="s">
        <v>39</v>
      </c>
      <c r="B18" s="75" t="s">
        <v>94</v>
      </c>
      <c r="C18" s="76"/>
      <c r="D18" s="23">
        <v>0.03</v>
      </c>
      <c r="E18" s="41"/>
      <c r="F18" s="42">
        <f t="shared" si="6"/>
        <v>0</v>
      </c>
      <c r="G18" s="41"/>
      <c r="H18" s="42">
        <f t="shared" si="6"/>
        <v>0</v>
      </c>
      <c r="I18" s="41"/>
      <c r="J18" s="42">
        <f t="shared" ref="J18" si="10">$D18*I18*100</f>
        <v>0</v>
      </c>
      <c r="K18" s="41"/>
      <c r="L18" s="42">
        <f t="shared" ref="L18" si="11">$D18*K18*100</f>
        <v>0</v>
      </c>
      <c r="M18" s="41"/>
      <c r="N18" s="43">
        <f t="shared" ref="N18" si="12">$D18*M18*100</f>
        <v>0</v>
      </c>
      <c r="P18" s="12" t="str">
        <f t="shared" si="0"/>
        <v>Language: Fluency in Kyrgyz, English and Russian</v>
      </c>
    </row>
    <row r="19" spans="1:16" ht="21.75" customHeight="1">
      <c r="A19" s="35" t="s">
        <v>40</v>
      </c>
      <c r="B19" s="91" t="s">
        <v>95</v>
      </c>
      <c r="C19" s="92"/>
      <c r="D19" s="23">
        <v>0.04</v>
      </c>
      <c r="E19" s="41"/>
      <c r="F19" s="42">
        <f t="shared" si="6"/>
        <v>0</v>
      </c>
      <c r="G19" s="41"/>
      <c r="H19" s="42">
        <f t="shared" si="6"/>
        <v>0</v>
      </c>
      <c r="I19" s="41"/>
      <c r="J19" s="42">
        <f t="shared" ref="J19" si="13">$D19*I19*100</f>
        <v>0</v>
      </c>
      <c r="K19" s="41"/>
      <c r="L19" s="42">
        <f t="shared" ref="L19" si="14">$D19*K19*100</f>
        <v>0</v>
      </c>
      <c r="M19" s="41"/>
      <c r="N19" s="43">
        <f t="shared" ref="N19" si="15">$D19*M19*100</f>
        <v>0</v>
      </c>
      <c r="P19" s="12" t="str">
        <f t="shared" si="0"/>
        <v xml:space="preserve">General professional experience : 5 years' experience in consultancy services </v>
      </c>
    </row>
    <row r="20" spans="1:16" ht="24.75" customHeight="1">
      <c r="A20" s="37" t="s">
        <v>41</v>
      </c>
      <c r="B20" s="91" t="s">
        <v>96</v>
      </c>
      <c r="C20" s="92"/>
      <c r="D20" s="23">
        <v>0.04</v>
      </c>
      <c r="E20" s="41"/>
      <c r="F20" s="42">
        <f t="shared" si="6"/>
        <v>0</v>
      </c>
      <c r="G20" s="41"/>
      <c r="H20" s="42">
        <f t="shared" si="6"/>
        <v>0</v>
      </c>
      <c r="I20" s="41"/>
      <c r="J20" s="42">
        <f t="shared" ref="J20" si="16">$D20*I20*100</f>
        <v>0</v>
      </c>
      <c r="K20" s="41"/>
      <c r="L20" s="42">
        <f t="shared" ref="L20" si="17">$D20*K20*100</f>
        <v>0</v>
      </c>
      <c r="M20" s="41"/>
      <c r="N20" s="43">
        <f t="shared" ref="N20" si="18">$D20*M20*100</f>
        <v>0</v>
      </c>
      <c r="P20" s="12" t="str">
        <f t="shared" si="0"/>
        <v>Specific professional experience: 3 years’ experience in writing manuals, guidelines in the agricultural sector</v>
      </c>
    </row>
    <row r="21" spans="1:16" ht="24.75" customHeight="1">
      <c r="A21" s="37" t="s">
        <v>42</v>
      </c>
      <c r="B21" s="91" t="s">
        <v>98</v>
      </c>
      <c r="C21" s="92"/>
      <c r="D21" s="23">
        <v>0.03</v>
      </c>
      <c r="E21" s="41"/>
      <c r="F21" s="42"/>
      <c r="G21" s="41"/>
      <c r="H21" s="42"/>
      <c r="I21" s="41"/>
      <c r="J21" s="42"/>
      <c r="K21" s="41"/>
      <c r="L21" s="42"/>
      <c r="M21" s="41"/>
      <c r="N21" s="43"/>
      <c r="P21" s="12"/>
    </row>
    <row r="22" spans="1:16" ht="21.75" customHeight="1">
      <c r="A22" s="37" t="s">
        <v>97</v>
      </c>
      <c r="B22" s="75" t="s">
        <v>75</v>
      </c>
      <c r="C22" s="76"/>
      <c r="D22" s="23">
        <v>0.03</v>
      </c>
      <c r="E22" s="41"/>
      <c r="F22" s="42">
        <f t="shared" si="6"/>
        <v>0</v>
      </c>
      <c r="G22" s="41"/>
      <c r="H22" s="42">
        <f t="shared" si="6"/>
        <v>0</v>
      </c>
      <c r="I22" s="41"/>
      <c r="J22" s="42">
        <f t="shared" ref="J22" si="19">$D22*I22*100</f>
        <v>0</v>
      </c>
      <c r="K22" s="41"/>
      <c r="L22" s="42">
        <f t="shared" ref="L22" si="20">$D22*K22*100</f>
        <v>0</v>
      </c>
      <c r="M22" s="41"/>
      <c r="N22" s="43">
        <f t="shared" ref="N22" si="21">$D22*M22*100</f>
        <v>0</v>
      </c>
      <c r="P22" s="12" t="str">
        <f t="shared" si="0"/>
        <v xml:space="preserve">Leadership/management experience: 5 years’ experience in project implementation and coordination, leadership </v>
      </c>
    </row>
    <row r="23" spans="1:16" s="10" customFormat="1" ht="11.25" customHeight="1">
      <c r="A23" s="89" t="s">
        <v>43</v>
      </c>
      <c r="B23" s="89"/>
      <c r="C23" s="90"/>
      <c r="D23" s="25">
        <f>SUM(D17:D22)</f>
        <v>0.2</v>
      </c>
      <c r="E23" s="45"/>
      <c r="F23" s="46">
        <f>SUM(F17:F22)</f>
        <v>0</v>
      </c>
      <c r="G23" s="45"/>
      <c r="H23" s="46">
        <f>SUM(H17:H22)</f>
        <v>0</v>
      </c>
      <c r="I23" s="45"/>
      <c r="J23" s="46">
        <f>SUM(J17:J22)</f>
        <v>0</v>
      </c>
      <c r="K23" s="45"/>
      <c r="L23" s="46">
        <f>SUM(L17:L22)</f>
        <v>0</v>
      </c>
      <c r="M23" s="45"/>
      <c r="N23" s="47">
        <f>SUM(N17:N22)</f>
        <v>0</v>
      </c>
      <c r="P23" s="31" t="str">
        <f t="shared" si="0"/>
        <v>Interim total 2.1</v>
      </c>
    </row>
    <row r="24" spans="1:16" ht="12.75" customHeight="1">
      <c r="A24" s="36" t="s">
        <v>44</v>
      </c>
      <c r="B24" s="83" t="s">
        <v>76</v>
      </c>
      <c r="C24" s="84"/>
      <c r="D24" s="28"/>
      <c r="E24" s="51"/>
      <c r="F24" s="48"/>
      <c r="G24" s="51"/>
      <c r="H24" s="48"/>
      <c r="I24" s="51"/>
      <c r="J24" s="48"/>
      <c r="K24" s="51"/>
      <c r="L24" s="48"/>
      <c r="M24" s="51"/>
      <c r="N24" s="49"/>
      <c r="P24" s="31" t="str">
        <f t="shared" si="0"/>
        <v>Coordinator (team leader)</v>
      </c>
    </row>
    <row r="25" spans="1:16" ht="22.5" customHeight="1">
      <c r="A25" s="37" t="s">
        <v>45</v>
      </c>
      <c r="B25" s="75" t="s">
        <v>99</v>
      </c>
      <c r="C25" s="76"/>
      <c r="D25" s="23">
        <v>0.03</v>
      </c>
      <c r="E25" s="41"/>
      <c r="F25" s="42">
        <f t="shared" ref="F25:H30" si="22">$D25*E25*100</f>
        <v>0</v>
      </c>
      <c r="G25" s="41"/>
      <c r="H25" s="42">
        <f t="shared" si="22"/>
        <v>0</v>
      </c>
      <c r="I25" s="41"/>
      <c r="J25" s="42">
        <f t="shared" ref="J25" si="23">$D25*I25*100</f>
        <v>0</v>
      </c>
      <c r="K25" s="41"/>
      <c r="L25" s="42">
        <f t="shared" ref="L25" si="24">$D25*K25*100</f>
        <v>0</v>
      </c>
      <c r="M25" s="41"/>
      <c r="N25" s="43">
        <f t="shared" ref="N25" si="25">$D25*M25*100</f>
        <v>0</v>
      </c>
      <c r="P25" s="12" t="str">
        <f t="shared" si="0"/>
        <v>Education: Higher education in a field of agriculture, agricultural economics, business management, economics, finance or other related fields</v>
      </c>
    </row>
    <row r="26" spans="1:16" ht="22.5" customHeight="1">
      <c r="A26" s="37" t="s">
        <v>46</v>
      </c>
      <c r="B26" s="75" t="s">
        <v>77</v>
      </c>
      <c r="C26" s="76"/>
      <c r="D26" s="23">
        <v>0.03</v>
      </c>
      <c r="E26" s="41"/>
      <c r="F26" s="42">
        <f t="shared" si="22"/>
        <v>0</v>
      </c>
      <c r="G26" s="41"/>
      <c r="H26" s="42">
        <f t="shared" si="22"/>
        <v>0</v>
      </c>
      <c r="I26" s="41"/>
      <c r="J26" s="42">
        <f t="shared" ref="J26" si="26">$D26*I26*100</f>
        <v>0</v>
      </c>
      <c r="K26" s="41"/>
      <c r="L26" s="42">
        <f t="shared" ref="L26" si="27">$D26*K26*100</f>
        <v>0</v>
      </c>
      <c r="M26" s="41"/>
      <c r="N26" s="43">
        <f t="shared" ref="N26" si="28">$D26*M26*100</f>
        <v>0</v>
      </c>
      <c r="P26" s="12" t="str">
        <f t="shared" si="0"/>
        <v>Language: Fluency in Kyrgyz and Russian (written and oral)</v>
      </c>
    </row>
    <row r="27" spans="1:16" ht="24" customHeight="1">
      <c r="A27" s="35" t="s">
        <v>47</v>
      </c>
      <c r="B27" s="91" t="s">
        <v>78</v>
      </c>
      <c r="C27" s="92"/>
      <c r="D27" s="23">
        <v>0.03</v>
      </c>
      <c r="E27" s="41"/>
      <c r="F27" s="42">
        <f t="shared" si="22"/>
        <v>0</v>
      </c>
      <c r="G27" s="41"/>
      <c r="H27" s="42">
        <f t="shared" si="22"/>
        <v>0</v>
      </c>
      <c r="I27" s="41"/>
      <c r="J27" s="42">
        <f t="shared" ref="J27" si="29">$D27*I27*100</f>
        <v>0</v>
      </c>
      <c r="K27" s="41"/>
      <c r="L27" s="42">
        <f t="shared" ref="L27" si="30">$D27*K27*100</f>
        <v>0</v>
      </c>
      <c r="M27" s="41"/>
      <c r="N27" s="43">
        <f t="shared" ref="N27" si="31">$D27*M27*100</f>
        <v>0</v>
      </c>
      <c r="P27" s="12" t="str">
        <f t="shared" si="0"/>
        <v>General professional experience : 10 years of experience in consultancy services</v>
      </c>
    </row>
    <row r="28" spans="1:16" ht="33.75" customHeight="1">
      <c r="A28" s="37" t="s">
        <v>48</v>
      </c>
      <c r="B28" s="91" t="s">
        <v>100</v>
      </c>
      <c r="C28" s="92"/>
      <c r="D28" s="23">
        <v>0.04</v>
      </c>
      <c r="E28" s="41"/>
      <c r="F28" s="42">
        <f t="shared" si="22"/>
        <v>0</v>
      </c>
      <c r="G28" s="41"/>
      <c r="H28" s="42">
        <f t="shared" si="22"/>
        <v>0</v>
      </c>
      <c r="I28" s="41"/>
      <c r="J28" s="42">
        <f t="shared" ref="J28" si="32">$D28*I28*100</f>
        <v>0</v>
      </c>
      <c r="K28" s="41"/>
      <c r="L28" s="42">
        <f t="shared" ref="L28" si="33">$D28*K28*100</f>
        <v>0</v>
      </c>
      <c r="M28" s="41"/>
      <c r="N28" s="43">
        <f t="shared" ref="N28" si="34">$D28*M28*100</f>
        <v>0</v>
      </c>
      <c r="P28" s="12" t="str">
        <f t="shared" si="0"/>
        <v>Specific professional experience:6 years of practical experience in the agricultural sector</v>
      </c>
    </row>
    <row r="29" spans="1:16" ht="22.5" customHeight="1">
      <c r="A29" s="37" t="s">
        <v>49</v>
      </c>
      <c r="B29" s="75" t="s">
        <v>101</v>
      </c>
      <c r="C29" s="76"/>
      <c r="D29" s="23">
        <v>0.04</v>
      </c>
      <c r="E29" s="41"/>
      <c r="F29" s="42">
        <f t="shared" si="22"/>
        <v>0</v>
      </c>
      <c r="G29" s="41"/>
      <c r="H29" s="42">
        <f t="shared" si="22"/>
        <v>0</v>
      </c>
      <c r="I29" s="41"/>
      <c r="J29" s="42">
        <f t="shared" ref="J29" si="35">$D29*I29*100</f>
        <v>0</v>
      </c>
      <c r="K29" s="41"/>
      <c r="L29" s="42">
        <f t="shared" ref="L29" si="36">$D29*K29*100</f>
        <v>0</v>
      </c>
      <c r="M29" s="41"/>
      <c r="N29" s="43">
        <f t="shared" ref="N29" si="37">$D29*M29*100</f>
        <v>0</v>
      </c>
      <c r="P29" s="12" t="str">
        <f t="shared" si="0"/>
        <v>Leadership/management experience: 5 years of experience in leading and managing expert groups and project coordination</v>
      </c>
    </row>
    <row r="30" spans="1:16" ht="24" customHeight="1">
      <c r="A30" s="37" t="s">
        <v>50</v>
      </c>
      <c r="B30" s="91" t="s">
        <v>102</v>
      </c>
      <c r="C30" s="92"/>
      <c r="D30" s="23">
        <v>0.03</v>
      </c>
      <c r="E30" s="41"/>
      <c r="F30" s="42">
        <f t="shared" si="22"/>
        <v>0</v>
      </c>
      <c r="G30" s="41"/>
      <c r="H30" s="42">
        <f t="shared" si="22"/>
        <v>0</v>
      </c>
      <c r="I30" s="41"/>
      <c r="J30" s="42">
        <f t="shared" ref="J30" si="38">$D30*I30*100</f>
        <v>0</v>
      </c>
      <c r="K30" s="41"/>
      <c r="L30" s="42">
        <f t="shared" ref="L30" si="39">$D30*K30*100</f>
        <v>0</v>
      </c>
      <c r="M30" s="41"/>
      <c r="N30" s="43">
        <f t="shared" ref="N30" si="40">$D30*M30*100</f>
        <v>0</v>
      </c>
      <c r="P30" s="12" t="str">
        <f t="shared" si="0"/>
        <v>Regional experience: 5 years of project experience in the southern regions of the Kyrgyz Republic</v>
      </c>
    </row>
    <row r="31" spans="1:16" ht="11.25" customHeight="1" outlineLevel="1">
      <c r="A31" s="89" t="s">
        <v>51</v>
      </c>
      <c r="B31" s="89"/>
      <c r="C31" s="90"/>
      <c r="D31" s="25">
        <f>SUM(D25:D30)</f>
        <v>0.2</v>
      </c>
      <c r="E31" s="45"/>
      <c r="F31" s="46">
        <f>SUM(F25:F30)</f>
        <v>0</v>
      </c>
      <c r="G31" s="45"/>
      <c r="H31" s="46">
        <f>SUM(H25:H30)</f>
        <v>0</v>
      </c>
      <c r="I31" s="45"/>
      <c r="J31" s="46">
        <f>SUM(J25:J30)</f>
        <v>0</v>
      </c>
      <c r="K31" s="45"/>
      <c r="L31" s="46">
        <f>SUM(L25:L30)</f>
        <v>0</v>
      </c>
      <c r="M31" s="45"/>
      <c r="N31" s="47">
        <f>SUM(N25:N30)</f>
        <v>0</v>
      </c>
      <c r="P31" s="31" t="str">
        <f t="shared" si="0"/>
        <v>Interim total 2.2</v>
      </c>
    </row>
    <row r="32" spans="1:16" ht="26.25" customHeight="1">
      <c r="A32" s="36" t="s">
        <v>52</v>
      </c>
      <c r="B32" s="83" t="s">
        <v>103</v>
      </c>
      <c r="C32" s="84"/>
      <c r="D32" s="28"/>
      <c r="E32" s="51"/>
      <c r="F32" s="48"/>
      <c r="G32" s="51"/>
      <c r="H32" s="48"/>
      <c r="I32" s="51"/>
      <c r="J32" s="48"/>
      <c r="K32" s="51"/>
      <c r="L32" s="48"/>
      <c r="M32" s="51"/>
      <c r="N32" s="49"/>
      <c r="P32" s="31" t="str">
        <f t="shared" si="0"/>
        <v>Expert pool - 4 agronomists</v>
      </c>
    </row>
    <row r="33" spans="1:16" ht="23.25" customHeight="1">
      <c r="A33" s="37" t="s">
        <v>53</v>
      </c>
      <c r="B33" s="75" t="s">
        <v>104</v>
      </c>
      <c r="C33" s="76"/>
      <c r="D33" s="23">
        <v>0.03</v>
      </c>
      <c r="E33" s="41"/>
      <c r="F33" s="42">
        <f t="shared" ref="F33:H37" si="41">$D33*E33*100</f>
        <v>0</v>
      </c>
      <c r="G33" s="41"/>
      <c r="H33" s="42">
        <f t="shared" si="41"/>
        <v>0</v>
      </c>
      <c r="I33" s="41"/>
      <c r="J33" s="42">
        <f t="shared" ref="J33" si="42">$D33*I33*100</f>
        <v>0</v>
      </c>
      <c r="K33" s="41"/>
      <c r="L33" s="42">
        <f t="shared" ref="L33" si="43">$D33*K33*100</f>
        <v>0</v>
      </c>
      <c r="M33" s="41"/>
      <c r="N33" s="43">
        <f t="shared" ref="N33" si="44">$D33*M33*100</f>
        <v>0</v>
      </c>
      <c r="P33" s="12" t="str">
        <f t="shared" si="0"/>
        <v>Education: Higher education in agriculture, agricultural economy, and related fields which enable the expert to do the tasks</v>
      </c>
    </row>
    <row r="34" spans="1:16" ht="22.5" customHeight="1">
      <c r="A34" s="37" t="s">
        <v>54</v>
      </c>
      <c r="B34" s="75" t="s">
        <v>79</v>
      </c>
      <c r="C34" s="76"/>
      <c r="D34" s="23">
        <v>0.03</v>
      </c>
      <c r="E34" s="41"/>
      <c r="F34" s="42">
        <f t="shared" si="41"/>
        <v>0</v>
      </c>
      <c r="G34" s="41"/>
      <c r="H34" s="42">
        <f t="shared" si="41"/>
        <v>0</v>
      </c>
      <c r="I34" s="41"/>
      <c r="J34" s="42">
        <f t="shared" ref="J34" si="45">$D34*I34*100</f>
        <v>0</v>
      </c>
      <c r="K34" s="41"/>
      <c r="L34" s="42">
        <f t="shared" ref="L34" si="46">$D34*K34*100</f>
        <v>0</v>
      </c>
      <c r="M34" s="41"/>
      <c r="N34" s="43">
        <f t="shared" ref="N34" si="47">$D34*M34*100</f>
        <v>0</v>
      </c>
      <c r="P34" s="12" t="str">
        <f t="shared" si="0"/>
        <v>Language: Fluency in Kyrgyz and Russian (oral and written)</v>
      </c>
    </row>
    <row r="35" spans="1:16" ht="20.25" customHeight="1">
      <c r="A35" s="35" t="s">
        <v>55</v>
      </c>
      <c r="B35" s="91" t="s">
        <v>80</v>
      </c>
      <c r="C35" s="92"/>
      <c r="D35" s="23">
        <v>0.04</v>
      </c>
      <c r="E35" s="41"/>
      <c r="F35" s="42">
        <f t="shared" si="41"/>
        <v>0</v>
      </c>
      <c r="G35" s="41"/>
      <c r="H35" s="42">
        <f t="shared" si="41"/>
        <v>0</v>
      </c>
      <c r="I35" s="41"/>
      <c r="J35" s="42">
        <f t="shared" ref="J35" si="48">$D35*I35*100</f>
        <v>0</v>
      </c>
      <c r="K35" s="41"/>
      <c r="L35" s="42">
        <f t="shared" ref="L35" si="49">$D35*K35*100</f>
        <v>0</v>
      </c>
      <c r="M35" s="41"/>
      <c r="N35" s="43">
        <f t="shared" ref="N35" si="50">$D35*M35*100</f>
        <v>0</v>
      </c>
      <c r="P35" s="12" t="str">
        <f t="shared" si="0"/>
        <v>General professional experience : 7 years’ experience in agriculture consultancy services for each expert</v>
      </c>
    </row>
    <row r="36" spans="1:16" ht="68.25" customHeight="1">
      <c r="A36" s="37" t="s">
        <v>56</v>
      </c>
      <c r="B36" s="91" t="s">
        <v>105</v>
      </c>
      <c r="C36" s="92"/>
      <c r="D36" s="23">
        <v>0.04</v>
      </c>
      <c r="E36" s="41"/>
      <c r="F36" s="42">
        <f t="shared" si="41"/>
        <v>0</v>
      </c>
      <c r="G36" s="41"/>
      <c r="H36" s="42">
        <f t="shared" si="41"/>
        <v>0</v>
      </c>
      <c r="I36" s="41"/>
      <c r="J36" s="42">
        <f t="shared" ref="J36" si="51">$D36*I36*100</f>
        <v>0</v>
      </c>
      <c r="K36" s="41"/>
      <c r="L36" s="42">
        <f t="shared" ref="L36" si="52">$D36*K36*100</f>
        <v>0</v>
      </c>
      <c r="M36" s="41"/>
      <c r="N36" s="43">
        <f t="shared" ref="N36" si="53">$D36*M36*100</f>
        <v>0</v>
      </c>
      <c r="P36" s="12" t="str">
        <f t="shared" si="0"/>
        <v>Specific professional experience to be covered by the pool of experts: The pool of experts should be a combination of practical experience in agronomy, gross margin calculations, development of instruction manuals, e.g. crop and plant protection manuals, covering the following crops: wheat, maize, onion and honey, and should be 5 years for each expert</v>
      </c>
    </row>
    <row r="37" spans="1:16" ht="22.5" customHeight="1">
      <c r="A37" s="37" t="s">
        <v>57</v>
      </c>
      <c r="B37" s="91" t="s">
        <v>113</v>
      </c>
      <c r="C37" s="76"/>
      <c r="D37" s="23">
        <v>0.03</v>
      </c>
      <c r="E37" s="41"/>
      <c r="F37" s="42">
        <f t="shared" si="41"/>
        <v>0</v>
      </c>
      <c r="G37" s="41"/>
      <c r="H37" s="42">
        <f t="shared" si="41"/>
        <v>0</v>
      </c>
      <c r="I37" s="41"/>
      <c r="J37" s="42">
        <f t="shared" ref="J37" si="54">$D37*I37*100</f>
        <v>0</v>
      </c>
      <c r="K37" s="41"/>
      <c r="L37" s="42">
        <f t="shared" ref="L37" si="55">$D37*K37*100</f>
        <v>0</v>
      </c>
      <c r="M37" s="41"/>
      <c r="N37" s="43">
        <f t="shared" ref="N37" si="56">$D37*M37*100</f>
        <v>0</v>
      </c>
      <c r="P37" s="12" t="str">
        <f t="shared" si="0"/>
        <v>Regional experience: 7 years of experience in the southern regions of the Kyrgyz Republic for each expert</v>
      </c>
    </row>
    <row r="38" spans="1:16" ht="11.25" customHeight="1" outlineLevel="1">
      <c r="A38" s="89" t="s">
        <v>58</v>
      </c>
      <c r="B38" s="89"/>
      <c r="C38" s="90"/>
      <c r="D38" s="25">
        <f>SUM(D33:D37)</f>
        <v>0.17</v>
      </c>
      <c r="E38" s="45"/>
      <c r="F38" s="46">
        <f>SUM(F33:F37)</f>
        <v>0</v>
      </c>
      <c r="G38" s="45"/>
      <c r="H38" s="46">
        <f>SUM(H33:H37)</f>
        <v>0</v>
      </c>
      <c r="I38" s="45"/>
      <c r="J38" s="46">
        <f>SUM(J33:J37)</f>
        <v>0</v>
      </c>
      <c r="K38" s="45"/>
      <c r="L38" s="46">
        <f>SUM(L33:L37)</f>
        <v>0</v>
      </c>
      <c r="M38" s="45"/>
      <c r="N38" s="47">
        <f>SUM(N33:N37)</f>
        <v>0</v>
      </c>
      <c r="P38" s="31" t="str">
        <f t="shared" si="0"/>
        <v>Interim total 2.3</v>
      </c>
    </row>
    <row r="39" spans="1:16" ht="11.25" customHeight="1">
      <c r="A39" s="36" t="s">
        <v>59</v>
      </c>
      <c r="B39" s="83" t="s">
        <v>70</v>
      </c>
      <c r="C39" s="84"/>
      <c r="D39" s="28"/>
      <c r="E39" s="51"/>
      <c r="F39" s="48"/>
      <c r="G39" s="51"/>
      <c r="H39" s="48"/>
      <c r="I39" s="51"/>
      <c r="J39" s="48"/>
      <c r="K39" s="51"/>
      <c r="L39" s="48"/>
      <c r="M39" s="51"/>
      <c r="N39" s="49"/>
      <c r="P39" s="31" t="str">
        <f t="shared" si="0"/>
        <v>Graphic Designer</v>
      </c>
    </row>
    <row r="40" spans="1:16" ht="23.1" customHeight="1">
      <c r="A40" s="37" t="s">
        <v>60</v>
      </c>
      <c r="B40" s="75" t="s">
        <v>109</v>
      </c>
      <c r="C40" s="76"/>
      <c r="D40" s="23">
        <v>0.02</v>
      </c>
      <c r="E40" s="41"/>
      <c r="F40" s="42">
        <f t="shared" ref="F40:H41" si="57">$D40*E40*100</f>
        <v>0</v>
      </c>
      <c r="G40" s="41"/>
      <c r="H40" s="42">
        <f t="shared" si="57"/>
        <v>0</v>
      </c>
      <c r="I40" s="41"/>
      <c r="J40" s="42">
        <f t="shared" ref="J40" si="58">$D40*I40*100</f>
        <v>0</v>
      </c>
      <c r="K40" s="41"/>
      <c r="L40" s="42">
        <f t="shared" ref="L40" si="59">$D40*K40*100</f>
        <v>0</v>
      </c>
      <c r="M40" s="41"/>
      <c r="N40" s="43">
        <f t="shared" ref="N40" si="60">$D40*M40*100</f>
        <v>0</v>
      </c>
      <c r="P40" s="12" t="str">
        <f t="shared" si="0"/>
        <v>Higher education in related topics, e.g. graphic design</v>
      </c>
    </row>
    <row r="41" spans="1:16" ht="23.25" customHeight="1">
      <c r="A41" s="37" t="s">
        <v>61</v>
      </c>
      <c r="B41" s="75" t="s">
        <v>110</v>
      </c>
      <c r="C41" s="76"/>
      <c r="D41" s="23">
        <v>0.02</v>
      </c>
      <c r="E41" s="41"/>
      <c r="F41" s="42">
        <f t="shared" si="57"/>
        <v>0</v>
      </c>
      <c r="G41" s="41"/>
      <c r="H41" s="42">
        <f t="shared" si="57"/>
        <v>0</v>
      </c>
      <c r="I41" s="41"/>
      <c r="J41" s="42">
        <f t="shared" ref="J41" si="61">$D41*I41*100</f>
        <v>0</v>
      </c>
      <c r="K41" s="41"/>
      <c r="L41" s="42">
        <f t="shared" ref="L41" si="62">$D41*K41*100</f>
        <v>0</v>
      </c>
      <c r="M41" s="41"/>
      <c r="N41" s="43">
        <f t="shared" ref="N41" si="63">$D41*M41*100</f>
        <v>0</v>
      </c>
      <c r="P41" s="12" t="str">
        <f t="shared" si="0"/>
        <v>Good knowledge in Kyrgyz and Russian</v>
      </c>
    </row>
    <row r="42" spans="1:16" ht="23.25" customHeight="1">
      <c r="A42" s="37" t="s">
        <v>106</v>
      </c>
      <c r="B42" s="75" t="s">
        <v>111</v>
      </c>
      <c r="C42" s="76"/>
      <c r="D42" s="23">
        <v>0.03</v>
      </c>
      <c r="E42" s="72"/>
      <c r="F42" s="73"/>
      <c r="G42" s="72"/>
      <c r="H42" s="73"/>
      <c r="I42" s="72"/>
      <c r="J42" s="73"/>
      <c r="K42" s="72"/>
      <c r="L42" s="73"/>
      <c r="M42" s="72"/>
      <c r="N42" s="74"/>
      <c r="P42" s="12"/>
    </row>
    <row r="43" spans="1:16" ht="23.25" customHeight="1">
      <c r="A43" s="37" t="s">
        <v>107</v>
      </c>
      <c r="B43" s="75" t="s">
        <v>81</v>
      </c>
      <c r="C43" s="76"/>
      <c r="D43" s="23">
        <v>0.03</v>
      </c>
      <c r="E43" s="72"/>
      <c r="F43" s="73"/>
      <c r="G43" s="72"/>
      <c r="H43" s="73"/>
      <c r="I43" s="72"/>
      <c r="J43" s="73"/>
      <c r="K43" s="72"/>
      <c r="L43" s="73"/>
      <c r="M43" s="72"/>
      <c r="N43" s="74"/>
      <c r="P43" s="12"/>
    </row>
    <row r="44" spans="1:16" ht="23.25" customHeight="1">
      <c r="A44" s="37" t="s">
        <v>108</v>
      </c>
      <c r="B44" s="75" t="s">
        <v>82</v>
      </c>
      <c r="C44" s="76"/>
      <c r="D44" s="23">
        <v>0.03</v>
      </c>
      <c r="E44" s="72"/>
      <c r="F44" s="73"/>
      <c r="G44" s="72"/>
      <c r="H44" s="73"/>
      <c r="I44" s="72"/>
      <c r="J44" s="73"/>
      <c r="K44" s="72"/>
      <c r="L44" s="73"/>
      <c r="M44" s="72"/>
      <c r="N44" s="74"/>
      <c r="P44" s="12"/>
    </row>
    <row r="45" spans="1:16" ht="11.25" customHeight="1" outlineLevel="1">
      <c r="A45" s="89" t="s">
        <v>62</v>
      </c>
      <c r="B45" s="89"/>
      <c r="C45" s="90"/>
      <c r="D45" s="25">
        <f>SUM(D40:D44)</f>
        <v>0.13</v>
      </c>
      <c r="E45" s="45"/>
      <c r="F45" s="46">
        <f>SUM(F40:F41)</f>
        <v>0</v>
      </c>
      <c r="G45" s="45"/>
      <c r="H45" s="46">
        <f>SUM(H40:H41)</f>
        <v>0</v>
      </c>
      <c r="I45" s="45"/>
      <c r="J45" s="46">
        <f>SUM(J40:J41)</f>
        <v>0</v>
      </c>
      <c r="K45" s="45"/>
      <c r="L45" s="46">
        <f>SUM(L40:L41)</f>
        <v>0</v>
      </c>
      <c r="M45" s="45"/>
      <c r="N45" s="47">
        <f>SUM(N40:N41)</f>
        <v>0</v>
      </c>
      <c r="P45" s="31" t="str">
        <f t="shared" ref="P45:P49" si="64">IF(ISBLANK(B45),A45,B45)</f>
        <v>Interim total 2.4</v>
      </c>
    </row>
    <row r="46" spans="1:16" ht="11.25" customHeight="1">
      <c r="A46" s="105" t="s">
        <v>63</v>
      </c>
      <c r="B46" s="105"/>
      <c r="C46" s="106"/>
      <c r="D46" s="26">
        <f>SUM(D23,D31,D38,D45)</f>
        <v>0.70000000000000007</v>
      </c>
      <c r="E46" s="50"/>
      <c r="F46" s="46">
        <f>F23+F31+F38+F45</f>
        <v>0</v>
      </c>
      <c r="G46" s="50"/>
      <c r="H46" s="46">
        <f>H23+H31+H38+H45</f>
        <v>0</v>
      </c>
      <c r="I46" s="50"/>
      <c r="J46" s="46">
        <f>J23+J31+J38+J45</f>
        <v>0</v>
      </c>
      <c r="K46" s="50"/>
      <c r="L46" s="46">
        <f>L23+L31+L38+L45</f>
        <v>0</v>
      </c>
      <c r="M46" s="50"/>
      <c r="N46" s="46">
        <f>N23+N31+N38+N45</f>
        <v>0</v>
      </c>
      <c r="P46" s="31" t="str">
        <f t="shared" si="64"/>
        <v>Total 2</v>
      </c>
    </row>
    <row r="47" spans="1:16" ht="12.75" customHeight="1">
      <c r="A47" s="114" t="s">
        <v>64</v>
      </c>
      <c r="B47" s="114"/>
      <c r="C47" s="115"/>
      <c r="D47" s="26">
        <f>D14+D46</f>
        <v>1</v>
      </c>
      <c r="E47" s="52"/>
      <c r="F47" s="46">
        <f>F14+F46</f>
        <v>0</v>
      </c>
      <c r="G47" s="52"/>
      <c r="H47" s="46">
        <f>H14+H46</f>
        <v>0</v>
      </c>
      <c r="I47" s="52"/>
      <c r="J47" s="46">
        <f>J14+J46</f>
        <v>0</v>
      </c>
      <c r="K47" s="52"/>
      <c r="L47" s="46">
        <f>L14+L46</f>
        <v>0</v>
      </c>
      <c r="M47" s="52"/>
      <c r="N47" s="46">
        <f>N14+N46</f>
        <v>0</v>
      </c>
      <c r="P47" s="31" t="str">
        <f t="shared" si="64"/>
        <v>Overall total 1 + 2</v>
      </c>
    </row>
    <row r="48" spans="1:16" ht="12.75" customHeight="1">
      <c r="A48" s="114" t="s">
        <v>65</v>
      </c>
      <c r="B48" s="114"/>
      <c r="C48" s="115"/>
      <c r="D48" s="21"/>
      <c r="E48" s="53"/>
      <c r="F48" s="54">
        <f>F47/1000</f>
        <v>0</v>
      </c>
      <c r="G48" s="53"/>
      <c r="H48" s="54">
        <f>H47/1000</f>
        <v>0</v>
      </c>
      <c r="I48" s="53"/>
      <c r="J48" s="54">
        <f>J47/1000</f>
        <v>0</v>
      </c>
      <c r="K48" s="53"/>
      <c r="L48" s="54">
        <f>L47/1000</f>
        <v>0</v>
      </c>
      <c r="M48" s="53"/>
      <c r="N48" s="55">
        <f>N47/1000</f>
        <v>0</v>
      </c>
      <c r="P48" s="31" t="str">
        <f t="shared" si="64"/>
        <v>Assessment in %</v>
      </c>
    </row>
    <row r="49" spans="1:16" ht="12.75" customHeight="1">
      <c r="A49" s="114" t="s">
        <v>66</v>
      </c>
      <c r="B49" s="114"/>
      <c r="C49" s="115"/>
      <c r="D49" s="22"/>
      <c r="E49" s="56"/>
      <c r="F49" s="57" t="e">
        <f>_xlfn.RANK.EQ(F48,Wertung)</f>
        <v>#N/A</v>
      </c>
      <c r="G49" s="56"/>
      <c r="H49" s="57" t="e">
        <f>_xlfn.RANK.EQ(H48,Wertung)</f>
        <v>#N/A</v>
      </c>
      <c r="I49" s="56"/>
      <c r="J49" s="57" t="e">
        <f>_xlfn.RANK.EQ(J48,Wertung)</f>
        <v>#N/A</v>
      </c>
      <c r="K49" s="56"/>
      <c r="L49" s="57" t="e">
        <f>_xlfn.RANK.EQ(L48,Wertung)</f>
        <v>#N/A</v>
      </c>
      <c r="M49" s="56"/>
      <c r="N49" s="58" t="e">
        <f>_xlfn.RANK.EQ(N48,Wertung)</f>
        <v>#N/A</v>
      </c>
      <c r="P49" s="31" t="str">
        <f t="shared" si="64"/>
        <v>Ranking</v>
      </c>
    </row>
    <row r="50" spans="1:16" ht="11.25">
      <c r="E50" s="2"/>
      <c r="G50" s="2"/>
      <c r="I50" s="2"/>
      <c r="K50" s="2"/>
      <c r="M50" s="1"/>
    </row>
    <row r="51" spans="1:16" ht="22.5" customHeight="1">
      <c r="A51" s="98" t="s">
        <v>67</v>
      </c>
      <c r="B51" s="98"/>
      <c r="C51" s="98"/>
      <c r="D51" s="98"/>
      <c r="E51" s="98"/>
      <c r="F51" s="98"/>
      <c r="G51" s="98"/>
      <c r="H51" s="98"/>
      <c r="I51" s="98"/>
      <c r="J51" s="98"/>
      <c r="K51" s="98"/>
      <c r="L51" s="98"/>
      <c r="M51" s="98"/>
      <c r="N51" s="98"/>
    </row>
    <row r="52" spans="1:16" ht="10.5" customHeight="1">
      <c r="A52" s="33" t="s">
        <v>31</v>
      </c>
      <c r="B52" s="66" t="s">
        <v>84</v>
      </c>
      <c r="C52" s="124" t="s">
        <v>85</v>
      </c>
      <c r="D52" s="124"/>
      <c r="E52" s="67"/>
      <c r="F52" s="68"/>
      <c r="G52" s="68"/>
      <c r="H52" s="1"/>
      <c r="I52" s="3" t="s">
        <v>86</v>
      </c>
      <c r="J52" s="3"/>
      <c r="K52" s="4"/>
      <c r="L52" s="1"/>
      <c r="M52" s="1"/>
    </row>
    <row r="53" spans="1:16" ht="12" customHeight="1">
      <c r="A53" s="69" t="s">
        <v>35</v>
      </c>
      <c r="B53" s="70" t="s">
        <v>93</v>
      </c>
      <c r="C53" s="117" t="s">
        <v>87</v>
      </c>
      <c r="D53" s="117"/>
      <c r="E53" s="67"/>
      <c r="F53" s="68"/>
      <c r="G53" s="68"/>
      <c r="H53" s="1"/>
      <c r="I53" s="118"/>
      <c r="J53" s="118"/>
      <c r="K53" s="118"/>
      <c r="L53" s="71"/>
      <c r="M53" s="71"/>
      <c r="N53" s="71"/>
    </row>
    <row r="54" spans="1:16" ht="10.35" customHeight="1">
      <c r="A54" s="33" t="s">
        <v>88</v>
      </c>
      <c r="B54" s="66" t="s">
        <v>90</v>
      </c>
      <c r="C54" s="117" t="s">
        <v>91</v>
      </c>
      <c r="D54" s="117"/>
      <c r="E54" s="67"/>
      <c r="F54" s="68"/>
      <c r="G54" s="68"/>
      <c r="H54" s="1"/>
      <c r="I54" s="65" t="s">
        <v>92</v>
      </c>
      <c r="J54" s="65"/>
      <c r="K54" s="65"/>
      <c r="L54" s="1"/>
      <c r="M54" s="1"/>
    </row>
  </sheetData>
  <sheetProtection selectLockedCells="1"/>
  <mergeCells count="70">
    <mergeCell ref="C53:D53"/>
    <mergeCell ref="I53:K53"/>
    <mergeCell ref="C54:D54"/>
    <mergeCell ref="O5:O6"/>
    <mergeCell ref="B40:C40"/>
    <mergeCell ref="B17:C17"/>
    <mergeCell ref="B26:C26"/>
    <mergeCell ref="B19:C19"/>
    <mergeCell ref="B13:C13"/>
    <mergeCell ref="B25:C25"/>
    <mergeCell ref="B9:C9"/>
    <mergeCell ref="B39:C39"/>
    <mergeCell ref="E6:F6"/>
    <mergeCell ref="A51:N51"/>
    <mergeCell ref="C52:D52"/>
    <mergeCell ref="A49:C49"/>
    <mergeCell ref="A48:C48"/>
    <mergeCell ref="C2:E2"/>
    <mergeCell ref="A4:B4"/>
    <mergeCell ref="B34:C34"/>
    <mergeCell ref="B36:C36"/>
    <mergeCell ref="B35:C35"/>
    <mergeCell ref="B37:C37"/>
    <mergeCell ref="B27:C27"/>
    <mergeCell ref="B28:C28"/>
    <mergeCell ref="B24:C24"/>
    <mergeCell ref="A47:C47"/>
    <mergeCell ref="B42:C42"/>
    <mergeCell ref="B43:C43"/>
    <mergeCell ref="A45:C45"/>
    <mergeCell ref="A46:C46"/>
    <mergeCell ref="B18:C18"/>
    <mergeCell ref="B15:N15"/>
    <mergeCell ref="G6:H6"/>
    <mergeCell ref="I6:J6"/>
    <mergeCell ref="K6:L6"/>
    <mergeCell ref="M6:N6"/>
    <mergeCell ref="A14:C14"/>
    <mergeCell ref="B29:C29"/>
    <mergeCell ref="B30:C30"/>
    <mergeCell ref="A31:C31"/>
    <mergeCell ref="B33:C33"/>
    <mergeCell ref="B41:C41"/>
    <mergeCell ref="L1:N1"/>
    <mergeCell ref="A2:B2"/>
    <mergeCell ref="G2:H2"/>
    <mergeCell ref="M2:N2"/>
    <mergeCell ref="A3:B3"/>
    <mergeCell ref="M3:N3"/>
    <mergeCell ref="C3:E3"/>
    <mergeCell ref="A1:J1"/>
    <mergeCell ref="G3:K5"/>
    <mergeCell ref="M4:N4"/>
    <mergeCell ref="A5:B5"/>
    <mergeCell ref="M5:N5"/>
    <mergeCell ref="C5:E5"/>
    <mergeCell ref="C4:E4"/>
    <mergeCell ref="B44:C44"/>
    <mergeCell ref="B7:C7"/>
    <mergeCell ref="B8:C8"/>
    <mergeCell ref="B11:C11"/>
    <mergeCell ref="B16:C16"/>
    <mergeCell ref="B10:N10"/>
    <mergeCell ref="B12:C12"/>
    <mergeCell ref="B32:C32"/>
    <mergeCell ref="A38:C38"/>
    <mergeCell ref="B20:C20"/>
    <mergeCell ref="B22:C22"/>
    <mergeCell ref="A23:C23"/>
    <mergeCell ref="B21:C21"/>
  </mergeCells>
  <phoneticPr fontId="1" type="noConversion"/>
  <dataValidations count="1">
    <dataValidation type="decimal" allowBlank="1" showInputMessage="1" showErrorMessage="1" sqref="D25:D30 D12:D13 D33:D37 D17:D22 D40:D44"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ignoredErrors>
    <ignoredError sqref="B7 D7:N7 A15 D24 D23 F23 A50:N50 A10 G17 G18 G19 G20 G22 G33 G34 G35 G36 G37 G40 G41 F24:G24 F38:G38 F45:G45 F31:G31 A16 I16 I17 I18 I19 I20 I22 I25 I26 I27 I28 I29 I30 I33 I34 I35 I36 I37 I40 I41 I24 I38 I45 I31 K16 K17 K18 K19 K20 K22 K25 K26 K27 K28 K29 K30 K33 K34 K35 K36 K37 K40 K41 K24 K38 K45 K31 M16 M17 M18 M19 M20 M22 M25 M26 M27 M28 M29 M30 M33 M34 M35 M36 M37 M40 M41 M24 M38 M45 M31 D9:N9 D16:G16" numberStoredAsText="1"/>
    <ignoredError sqref="F14:G14 I14 K14 M1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86FA547F8A76C4A9CF105B82853C4BC" ma:contentTypeVersion="16" ma:contentTypeDescription="Ein neues Dokument erstellen." ma:contentTypeScope="" ma:versionID="3485004caae5225e94a12d58caf4bb71">
  <xsd:schema xmlns:xsd="http://www.w3.org/2001/XMLSchema" xmlns:xs="http://www.w3.org/2001/XMLSchema" xmlns:p="http://schemas.microsoft.com/office/2006/metadata/properties" xmlns:ns2="d2122e92-948e-4146-a403-39b475064538" xmlns:ns3="f903e698-d9e5-4145-b3e0-363ca85c6576" targetNamespace="http://schemas.microsoft.com/office/2006/metadata/properties" ma:root="true" ma:fieldsID="395c3a8d1dd15ea154298c6dfcf4bb7b" ns2:_="" ns3:_="">
    <xsd:import namespace="d2122e92-948e-4146-a403-39b475064538"/>
    <xsd:import namespace="f903e698-d9e5-4145-b3e0-363ca85c65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122e92-948e-4146-a403-39b4750645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03e698-d9e5-4145-b3e0-363ca85c6576"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12caab4-8ab4-4795-bf4c-8bb27ee6669c}" ma:internalName="TaxCatchAll" ma:showField="CatchAllData" ma:web="f903e698-d9e5-4145-b3e0-363ca85c6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903e698-d9e5-4145-b3e0-363ca85c6576" xsi:nil="true"/>
    <lcf76f155ced4ddcb4097134ff3c332f xmlns="d2122e92-948e-4146-a403-39b4750645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1F0BF25-8074-43DA-B40F-92398F3B8209}"/>
</file>

<file path=customXml/itemProps2.xml><?xml version="1.0" encoding="utf-8"?>
<ds:datastoreItem xmlns:ds="http://schemas.openxmlformats.org/officeDocument/2006/customXml" ds:itemID="{1DDAC5B6-65CC-496E-83D9-EC39B6A23D03}">
  <ds:schemaRefs>
    <ds:schemaRef ds:uri="http://schemas.microsoft.com/sharepoint/v3/contenttype/forms"/>
  </ds:schemaRefs>
</ds:datastoreItem>
</file>

<file path=customXml/itemProps3.xml><?xml version="1.0" encoding="utf-8"?>
<ds:datastoreItem xmlns:ds="http://schemas.openxmlformats.org/officeDocument/2006/customXml" ds:itemID="{6B4BED25-0EAB-47DD-BEBC-C3C67E46C241}">
  <ds:schemaRefs>
    <ds:schemaRef ds:uri="http://schemas.microsoft.com/office/2006/metadata/properties"/>
    <ds:schemaRef ds:uri="45974a95-02ee-4b2e-a345-43b17c13e918"/>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d342a484-8ebc-4f2b-a40b-cb02393efc9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Bidder 1-5</vt:lpstr>
      <vt:lpstr>Wertung</vt:lpstr>
      <vt:lpstr>'Bidder 1-5'!Заголовки_для_печати</vt:lpstr>
      <vt:lpstr>'Bidder 1-5'!Область_печати</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31-10-2-en, Bewertungsschema für die fachliche Auswertung von Angeboten für Verträge unter EU-Schwellenwert, englisch, Stand März 2021</dc:title>
  <dc:subject/>
  <dc:creator>Ainura Kapalova</dc:creator>
  <cp:keywords/>
  <dc:description/>
  <cp:lastModifiedBy>Aibek Abdyrakhmanov</cp:lastModifiedBy>
  <cp:revision/>
  <dcterms:created xsi:type="dcterms:W3CDTF">2001-02-21T08:54:43Z</dcterms:created>
  <dcterms:modified xsi:type="dcterms:W3CDTF">2023-06-20T03:47:24Z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0x0101008695B7CCBFA0774091AF0EB21545D1E3</vt:lpwstr>
  </property>
  <property fmtid="{D5CDD505-2E9C-101B-9397-08002B2CF9AE}" pid="4" name="MediaServiceImageTags">
    <vt:lpwstr/>
  </property>
</Properties>
</file>