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93B8439F-BDA2-4516-BB29-2A656286BFCD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Итог" sheetId="3" state="hidden" r:id="rId1"/>
    <sheet name="Итог (2)" sheetId="8" state="hidden" r:id="rId2"/>
    <sheet name="Итог (3)" sheetId="12" r:id="rId3"/>
    <sheet name="for RFA" sheetId="11" state="hidden" r:id="rId4"/>
  </sheets>
  <externalReferences>
    <externalReference r:id="rId5"/>
  </externalReferences>
  <definedNames>
    <definedName name="_xlnm._FilterDatabase" localSheetId="3" hidden="1">'for RFA'!$A$1:$R$50</definedName>
    <definedName name="_xlnm._FilterDatabase" localSheetId="0" hidden="1">Итог!$A$1:$J$54</definedName>
    <definedName name="_xlnm._FilterDatabase" localSheetId="1" hidden="1">'Итог (2)'!$A$1:$H$54</definedName>
    <definedName name="_xlnm._FilterDatabase" localSheetId="2" hidden="1">'Итог (3)'!$A$1:$G$52</definedName>
    <definedName name="грив">[1]Исх!#REF!</definedName>
    <definedName name="д10">#REF!</definedName>
    <definedName name="д12">#REF!</definedName>
    <definedName name="долл">[1]Исх!$C$1</definedName>
    <definedName name="евро">[1]Исх!#REF!</definedName>
    <definedName name="кб1">#REF!</definedName>
    <definedName name="кб2">#REF!</definedName>
    <definedName name="кб3">#REF!</definedName>
    <definedName name="кб4">#REF!</definedName>
    <definedName name="кб5">#REF!</definedName>
    <definedName name="руб">[1]Исх!$C$3</definedName>
    <definedName name="тен">[1]Исх!$C$2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2" l="1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F21" i="12"/>
  <c r="E21" i="12"/>
  <c r="D21" i="12"/>
  <c r="F20" i="12"/>
  <c r="E20" i="12"/>
  <c r="D20" i="12"/>
  <c r="F19" i="12"/>
  <c r="E19" i="12"/>
  <c r="D19" i="12"/>
  <c r="F18" i="12"/>
  <c r="E18" i="12"/>
  <c r="D18" i="12"/>
  <c r="F17" i="12"/>
  <c r="E17" i="12"/>
  <c r="D17" i="12"/>
  <c r="F16" i="12"/>
  <c r="E16" i="12"/>
  <c r="D16" i="12"/>
  <c r="F15" i="12"/>
  <c r="E15" i="12"/>
  <c r="D15" i="12"/>
  <c r="F14" i="12"/>
  <c r="E14" i="12"/>
  <c r="D14" i="12"/>
  <c r="F13" i="12"/>
  <c r="E13" i="12"/>
  <c r="D13" i="12"/>
  <c r="F12" i="12"/>
  <c r="E12" i="12"/>
  <c r="D12" i="12"/>
  <c r="F11" i="12"/>
  <c r="E11" i="12"/>
  <c r="D11" i="12"/>
  <c r="F10" i="12"/>
  <c r="E10" i="12"/>
  <c r="D10" i="12"/>
  <c r="F9" i="12"/>
  <c r="E9" i="12"/>
  <c r="D9" i="12"/>
  <c r="F8" i="12"/>
  <c r="E8" i="12"/>
  <c r="D8" i="12"/>
  <c r="F7" i="12"/>
  <c r="E7" i="12"/>
  <c r="D7" i="12"/>
  <c r="F6" i="12"/>
  <c r="E6" i="12"/>
  <c r="D6" i="12"/>
  <c r="F5" i="12"/>
  <c r="E5" i="12"/>
  <c r="D5" i="12"/>
  <c r="F4" i="12"/>
  <c r="E4" i="12"/>
  <c r="D4" i="12"/>
  <c r="F3" i="12"/>
  <c r="E3" i="12"/>
  <c r="D3" i="12"/>
  <c r="F2" i="12"/>
  <c r="E2" i="12"/>
  <c r="D2" i="12"/>
  <c r="J48" i="8"/>
  <c r="J46" i="8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S38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F21" i="11"/>
  <c r="E21" i="11"/>
  <c r="D21" i="11"/>
  <c r="F20" i="11"/>
  <c r="E20" i="11"/>
  <c r="D20" i="11"/>
  <c r="F19" i="11"/>
  <c r="E19" i="11"/>
  <c r="D19" i="11"/>
  <c r="F18" i="11"/>
  <c r="E18" i="11"/>
  <c r="D18" i="11"/>
  <c r="F17" i="11"/>
  <c r="E17" i="11"/>
  <c r="D17" i="11"/>
  <c r="F16" i="11"/>
  <c r="E16" i="11"/>
  <c r="D16" i="11"/>
  <c r="F15" i="11"/>
  <c r="E15" i="11"/>
  <c r="D15" i="11"/>
  <c r="F14" i="11"/>
  <c r="E14" i="11"/>
  <c r="D14" i="11"/>
  <c r="F13" i="11"/>
  <c r="E13" i="11"/>
  <c r="D13" i="11"/>
  <c r="F12" i="11"/>
  <c r="E12" i="11"/>
  <c r="D12" i="11"/>
  <c r="F11" i="11"/>
  <c r="E11" i="11"/>
  <c r="D11" i="11"/>
  <c r="F10" i="11"/>
  <c r="E10" i="11"/>
  <c r="D10" i="11"/>
  <c r="F9" i="11"/>
  <c r="E9" i="11"/>
  <c r="D9" i="11"/>
  <c r="F8" i="11"/>
  <c r="E8" i="11"/>
  <c r="D8" i="11"/>
  <c r="F7" i="11"/>
  <c r="E7" i="11"/>
  <c r="D7" i="11"/>
  <c r="F6" i="11"/>
  <c r="E6" i="11"/>
  <c r="D6" i="11"/>
  <c r="F5" i="11"/>
  <c r="E5" i="11"/>
  <c r="D5" i="11"/>
  <c r="F4" i="11"/>
  <c r="E4" i="11"/>
  <c r="D4" i="11"/>
  <c r="F3" i="11"/>
  <c r="E3" i="11"/>
  <c r="D3" i="11"/>
  <c r="F2" i="11"/>
  <c r="E2" i="11"/>
  <c r="D2" i="11"/>
  <c r="D39" i="8"/>
  <c r="E39" i="8"/>
  <c r="F39" i="8"/>
  <c r="F53" i="8" l="1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H54" i="3" l="1"/>
  <c r="G54" i="3"/>
  <c r="I54" i="3" l="1"/>
  <c r="K53" i="3" l="1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<sst xmlns="http://schemas.openxmlformats.org/spreadsheetml/2006/main" count="295" uniqueCount="43">
  <si>
    <t>Год выпуска</t>
  </si>
  <si>
    <t>NOTEBOOK HP EliteBook 8440 p-640M 14 4GB/320</t>
  </si>
  <si>
    <t>i7-M640/4GB/120GB HDD</t>
  </si>
  <si>
    <t>HP ELITEBOOK 9470M_TRAVELLER NOTEBOOK</t>
  </si>
  <si>
    <t>i7-3667U/8GB/320HDD+32SSD</t>
  </si>
  <si>
    <t>COMPUTER PC 400G1SFF</t>
  </si>
  <si>
    <t>i5-4570/4GB/500HDD</t>
  </si>
  <si>
    <t>HP ELITEDESK 800 USDT CONFIGURABLE</t>
  </si>
  <si>
    <t>i7-4770S/8GB/256SSD</t>
  </si>
  <si>
    <t xml:space="preserve">DESKTOP ProOne 600 G2 21.5-in All-in-One PC </t>
  </si>
  <si>
    <t>Моноблок i3-6100/4GB/500HDD</t>
  </si>
  <si>
    <t>NOTEBOOK HP Probook 640 G2</t>
  </si>
  <si>
    <t>i5-4210M/8GB/240GB SSD</t>
  </si>
  <si>
    <t>LAPTOP HP ELITEBOOK 840 G4</t>
  </si>
  <si>
    <t>i7-7600U/8GB/128GB SSD/TN</t>
  </si>
  <si>
    <t>BU PRODESK 600 G3 DM PC</t>
  </si>
  <si>
    <t>i5-7500T/8GB/256GB SSD</t>
  </si>
  <si>
    <t>IPHONE 6S 64Gb Gray for FM</t>
  </si>
  <si>
    <t>IPHONE  7 32 GB</t>
  </si>
  <si>
    <t>IPHONE X 64 GB</t>
  </si>
  <si>
    <t>$</t>
  </si>
  <si>
    <t>сумма выигрыша</t>
  </si>
  <si>
    <t>m</t>
  </si>
  <si>
    <t>Lot</t>
  </si>
  <si>
    <t>Asset number</t>
  </si>
  <si>
    <t>Decription</t>
  </si>
  <si>
    <t>Specifications</t>
  </si>
  <si>
    <t>Quantity</t>
  </si>
  <si>
    <t>Starting price (KGS)</t>
  </si>
  <si>
    <t>TOTAL</t>
  </si>
  <si>
    <t>DS Star Logistic</t>
  </si>
  <si>
    <t>DS Murake Plus</t>
  </si>
  <si>
    <t>DS Aloka  Distrib.</t>
  </si>
  <si>
    <t>DS Zara City</t>
  </si>
  <si>
    <t>DS ALBONUR</t>
  </si>
  <si>
    <t>DS Satymkulova</t>
  </si>
  <si>
    <t>DS Danikulov</t>
  </si>
  <si>
    <t>DS Best PD</t>
  </si>
  <si>
    <t>Amount</t>
  </si>
  <si>
    <t>Юрич Центр</t>
  </si>
  <si>
    <t>USD</t>
  </si>
  <si>
    <t>KGS</t>
  </si>
  <si>
    <t>год выпуска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</si>
</sst>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_-;\-* #,##0.000_-;_-* &quot;-&quot;??_-;_-@_-"/>
    <numFmt numFmtId="165" formatCode="_-[$$-409]* #,##0.00_ ;_-[$$-409]* \-#,##0.00\ ;_-[$$-409]* &quot;-&quot;??_ ;_-@_ "/>
    <numFmt numFmtId="166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1"/>
      <charset val="204"/>
      <scheme val="major"/>
    </font>
    <font>
      <sz val="10"/>
      <name val="Arial"/>
      <family val="2"/>
      <charset val="204"/>
    </font>
    <font>
      <b/>
      <sz val="11"/>
      <name val="Calibri Light"/>
      <family val="1"/>
      <charset val="204"/>
      <scheme val="major"/>
    </font>
    <font>
      <b/>
      <sz val="11"/>
      <color indexed="8"/>
      <name val="Calibri Light"/>
      <family val="1"/>
      <charset val="204"/>
      <scheme val="major"/>
    </font>
    <font>
      <sz val="11"/>
      <color theme="1"/>
      <name val="Cambria"/>
      <family val="1"/>
      <charset val="204"/>
    </font>
    <font>
      <sz val="11"/>
      <name val="Calibri Light"/>
      <family val="1"/>
      <charset val="204"/>
      <scheme val="major"/>
    </font>
    <font>
      <b/>
      <sz val="11"/>
      <color rgb="FFFF0000"/>
      <name val="Calibri Light"/>
      <family val="1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b/>
      <sz val="10"/>
      <color indexed="8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b/>
      <sz val="11"/>
      <color theme="1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1" fillId="0" borderId="1" xfId="2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3" fontId="14" fillId="0" borderId="0" xfId="3" applyFont="1" applyBorder="1" applyAlignment="1">
      <alignment horizontal="right" vertical="center" wrapText="1"/>
    </xf>
    <xf numFmtId="43" fontId="14" fillId="2" borderId="0" xfId="3" applyFont="1" applyFill="1" applyBorder="1" applyAlignment="1">
      <alignment horizontal="right" vertical="center" wrapText="1"/>
    </xf>
    <xf numFmtId="43" fontId="13" fillId="0" borderId="0" xfId="3" applyFont="1" applyAlignment="1">
      <alignment horizontal="right" vertical="center" wrapText="1"/>
    </xf>
    <xf numFmtId="43" fontId="13" fillId="0" borderId="0" xfId="3" applyFont="1" applyAlignment="1">
      <alignment vertical="center" wrapText="1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64" fontId="16" fillId="0" borderId="0" xfId="3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vertical="center" wrapText="1"/>
    </xf>
    <xf numFmtId="165" fontId="15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 wrapText="1"/>
    </xf>
    <xf numFmtId="43" fontId="16" fillId="0" borderId="0" xfId="3" applyFont="1" applyAlignment="1">
      <alignment horizontal="center" vertical="center" wrapText="1"/>
    </xf>
  </cellXfs>
  <cellStyles count="4">
    <cellStyle name="Comma" xfId="3" builtinId="3"/>
    <cellStyle name="Normal" xfId="0" builtinId="0"/>
    <cellStyle name="Обычный 2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9;&#1091;&#1083;&#1090;&#1072;&#1085;%20&#1088;&#1072;&#1073;&#1086;&#1090;&#1072;\!&#1056;&#1072;&#1073;&#1086;&#1090;&#1072;\11-&#1053;&#1086;&#1103;&#1073;&#1088;&#1100;%202023\03.11.2023%20-%20&#1082;&#1086;&#1084;&#1087;.%20&#1086;&#1073;&#1086;&#1088;&#1091;&#1076;&#1086;&#1074;&#1072;&#1085;&#1080;&#1077;%20&#1050;&#1086;&#1082;&#1072;-&#1050;&#1086;&#1083;&#1072;\&#1056;&#1072;&#1089;&#1095;&#1077;&#1090;%20&#1050;&#1086;&#1082;&#1072;-&#1050;&#1086;&#1083;&#1072;%20&#1082;&#1086;&#1084;&#1087;&#1100;&#1102;&#1090;&#1077;&#1088;&#1099;%20146%20&#1087;&#1086;&#1079;&#1080;&#1094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"/>
      <sheetName val="расчет"/>
      <sheetName val="аналоги"/>
      <sheetName val="цены на комлектующие"/>
      <sheetName val="Шкала"/>
      <sheetName val="сравнение цен"/>
    </sheetNames>
    <sheetDataSet>
      <sheetData sheetId="0">
        <row r="1">
          <cell r="C1">
            <v>89.32</v>
          </cell>
        </row>
        <row r="2">
          <cell r="C2">
            <v>0.1908</v>
          </cell>
        </row>
        <row r="3">
          <cell r="C3">
            <v>0.96230000000000004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76525-731D-430F-942C-E430C828E51C}">
  <sheetPr>
    <tabColor theme="3" tint="0.39997558519241921"/>
  </sheetPr>
  <dimension ref="A1:K72"/>
  <sheetViews>
    <sheetView zoomScale="115" zoomScaleNormal="115" workbookViewId="0">
      <pane xSplit="8" ySplit="1" topLeftCell="I32" activePane="bottomRight" state="frozen"/>
      <selection activeCell="E46" sqref="E46"/>
      <selection pane="topRight" activeCell="E46" sqref="E46"/>
      <selection pane="bottomLeft" activeCell="E46" sqref="E46"/>
      <selection pane="bottomRight" activeCell="E46" sqref="E46"/>
    </sheetView>
  </sheetViews>
  <sheetFormatPr defaultColWidth="9.140625" defaultRowHeight="15" x14ac:dyDescent="0.25"/>
  <cols>
    <col min="1" max="1" width="8.28515625" style="8" bestFit="1" customWidth="1"/>
    <col min="2" max="2" width="17.42578125" style="8" bestFit="1" customWidth="1"/>
    <col min="3" max="3" width="48" style="1" bestFit="1" customWidth="1"/>
    <col min="4" max="4" width="13" style="8" bestFit="1" customWidth="1"/>
    <col min="5" max="5" width="31.42578125" style="1" bestFit="1" customWidth="1"/>
    <col min="6" max="6" width="7.85546875" style="8" bestFit="1" customWidth="1"/>
    <col min="7" max="7" width="15.42578125" style="1" bestFit="1" customWidth="1"/>
    <col min="8" max="8" width="7.140625" style="1" bestFit="1" customWidth="1"/>
    <col min="9" max="9" width="16.42578125" style="27" bestFit="1" customWidth="1"/>
    <col min="10" max="10" width="7.7109375" style="12" bestFit="1" customWidth="1"/>
    <col min="11" max="11" width="8" style="12" bestFit="1" customWidth="1"/>
    <col min="12" max="16384" width="9.140625" style="12"/>
  </cols>
  <sheetData>
    <row r="1" spans="1:11" s="22" customFormat="1" ht="45.75" customHeight="1" x14ac:dyDescent="0.25">
      <c r="A1" s="30" t="s">
        <v>23</v>
      </c>
      <c r="B1" s="30" t="s">
        <v>24</v>
      </c>
      <c r="C1" s="30" t="s">
        <v>25</v>
      </c>
      <c r="D1" s="30" t="s">
        <v>0</v>
      </c>
      <c r="E1" s="30" t="s">
        <v>26</v>
      </c>
      <c r="F1" s="31" t="s">
        <v>27</v>
      </c>
      <c r="G1" s="32" t="s">
        <v>28</v>
      </c>
      <c r="H1" s="33" t="s">
        <v>20</v>
      </c>
      <c r="I1" s="34" t="s">
        <v>21</v>
      </c>
      <c r="J1" s="22" t="s">
        <v>22</v>
      </c>
    </row>
    <row r="2" spans="1:11" x14ac:dyDescent="0.2">
      <c r="A2" s="13">
        <v>1</v>
      </c>
      <c r="B2" s="28">
        <v>223200000029</v>
      </c>
      <c r="C2" s="14" t="s">
        <v>1</v>
      </c>
      <c r="D2" s="15">
        <v>2011</v>
      </c>
      <c r="E2" s="15" t="s">
        <v>2</v>
      </c>
      <c r="F2" s="16">
        <v>1</v>
      </c>
      <c r="G2" s="17">
        <v>2500</v>
      </c>
      <c r="H2" s="2">
        <v>30</v>
      </c>
      <c r="I2" s="24"/>
      <c r="K2" s="12">
        <f>I2-G2</f>
        <v>-2500</v>
      </c>
    </row>
    <row r="3" spans="1:11" x14ac:dyDescent="0.2">
      <c r="A3" s="13">
        <v>6</v>
      </c>
      <c r="B3" s="28">
        <v>223200000081</v>
      </c>
      <c r="C3" s="14" t="s">
        <v>3</v>
      </c>
      <c r="D3" s="15">
        <v>2013</v>
      </c>
      <c r="E3" s="15" t="s">
        <v>4</v>
      </c>
      <c r="F3" s="16">
        <v>1</v>
      </c>
      <c r="G3" s="17">
        <v>5000</v>
      </c>
      <c r="H3" s="2">
        <v>60</v>
      </c>
      <c r="I3" s="24"/>
      <c r="K3" s="12">
        <f t="shared" ref="K3:K35" si="0">I3-G3</f>
        <v>-5000</v>
      </c>
    </row>
    <row r="4" spans="1:11" x14ac:dyDescent="0.2">
      <c r="A4" s="13">
        <v>9</v>
      </c>
      <c r="B4" s="28">
        <v>223200000083</v>
      </c>
      <c r="C4" s="14" t="s">
        <v>3</v>
      </c>
      <c r="D4" s="15">
        <v>2013</v>
      </c>
      <c r="E4" s="15" t="s">
        <v>4</v>
      </c>
      <c r="F4" s="16">
        <v>1</v>
      </c>
      <c r="G4" s="17">
        <v>3000</v>
      </c>
      <c r="H4" s="2">
        <v>30</v>
      </c>
      <c r="I4" s="24"/>
      <c r="K4" s="12">
        <f t="shared" si="0"/>
        <v>-3000</v>
      </c>
    </row>
    <row r="5" spans="1:11" x14ac:dyDescent="0.2">
      <c r="A5" s="13">
        <v>11</v>
      </c>
      <c r="B5" s="28">
        <v>223200000086</v>
      </c>
      <c r="C5" s="14" t="s">
        <v>3</v>
      </c>
      <c r="D5" s="15">
        <v>2013</v>
      </c>
      <c r="E5" s="15" t="s">
        <v>4</v>
      </c>
      <c r="F5" s="16">
        <v>1</v>
      </c>
      <c r="G5" s="17">
        <v>5000</v>
      </c>
      <c r="H5" s="2">
        <v>60</v>
      </c>
      <c r="I5" s="24"/>
      <c r="K5" s="12">
        <f t="shared" si="0"/>
        <v>-5000</v>
      </c>
    </row>
    <row r="6" spans="1:11" x14ac:dyDescent="0.2">
      <c r="A6" s="13">
        <v>15</v>
      </c>
      <c r="B6" s="28">
        <v>223200000089</v>
      </c>
      <c r="C6" s="14" t="s">
        <v>3</v>
      </c>
      <c r="D6" s="15">
        <v>2013</v>
      </c>
      <c r="E6" s="15" t="s">
        <v>4</v>
      </c>
      <c r="F6" s="16">
        <v>1</v>
      </c>
      <c r="G6" s="17">
        <v>2600</v>
      </c>
      <c r="H6" s="2">
        <v>30</v>
      </c>
      <c r="I6" s="24"/>
      <c r="K6" s="12">
        <f t="shared" si="0"/>
        <v>-2600</v>
      </c>
    </row>
    <row r="7" spans="1:11" x14ac:dyDescent="0.2">
      <c r="A7" s="13">
        <v>18</v>
      </c>
      <c r="B7" s="28">
        <v>223200000090</v>
      </c>
      <c r="C7" s="14" t="s">
        <v>3</v>
      </c>
      <c r="D7" s="15">
        <v>2013</v>
      </c>
      <c r="E7" s="15" t="s">
        <v>4</v>
      </c>
      <c r="F7" s="16">
        <v>1</v>
      </c>
      <c r="G7" s="17">
        <v>3800</v>
      </c>
      <c r="H7" s="2">
        <v>40</v>
      </c>
      <c r="I7" s="24"/>
      <c r="K7" s="12">
        <f t="shared" si="0"/>
        <v>-3800</v>
      </c>
    </row>
    <row r="8" spans="1:11" x14ac:dyDescent="0.2">
      <c r="A8" s="13">
        <v>19</v>
      </c>
      <c r="B8" s="28">
        <v>223200000093</v>
      </c>
      <c r="C8" s="14" t="s">
        <v>5</v>
      </c>
      <c r="D8" s="15">
        <v>2014</v>
      </c>
      <c r="E8" s="18" t="s">
        <v>6</v>
      </c>
      <c r="F8" s="16">
        <v>1</v>
      </c>
      <c r="G8" s="17">
        <v>3800</v>
      </c>
      <c r="H8" s="2">
        <v>40</v>
      </c>
      <c r="I8" s="24"/>
      <c r="K8" s="12">
        <f t="shared" si="0"/>
        <v>-3800</v>
      </c>
    </row>
    <row r="9" spans="1:11" x14ac:dyDescent="0.2">
      <c r="A9" s="13">
        <v>20</v>
      </c>
      <c r="B9" s="28">
        <v>223200000102</v>
      </c>
      <c r="C9" s="14" t="s">
        <v>7</v>
      </c>
      <c r="D9" s="15">
        <v>2014</v>
      </c>
      <c r="E9" s="18" t="s">
        <v>8</v>
      </c>
      <c r="F9" s="16">
        <v>1</v>
      </c>
      <c r="G9" s="17">
        <v>5200</v>
      </c>
      <c r="H9" s="2">
        <v>60</v>
      </c>
      <c r="I9" s="24"/>
      <c r="K9" s="12">
        <f t="shared" si="0"/>
        <v>-5200</v>
      </c>
    </row>
    <row r="10" spans="1:11" x14ac:dyDescent="0.2">
      <c r="A10" s="13">
        <v>21</v>
      </c>
      <c r="B10" s="28">
        <v>223200000102</v>
      </c>
      <c r="C10" s="14" t="s">
        <v>7</v>
      </c>
      <c r="D10" s="15">
        <v>2014</v>
      </c>
      <c r="E10" s="18" t="s">
        <v>8</v>
      </c>
      <c r="F10" s="16">
        <v>1</v>
      </c>
      <c r="G10" s="17">
        <v>5200</v>
      </c>
      <c r="H10" s="2">
        <v>60</v>
      </c>
      <c r="I10" s="24"/>
      <c r="K10" s="12">
        <f t="shared" si="0"/>
        <v>-5200</v>
      </c>
    </row>
    <row r="11" spans="1:11" x14ac:dyDescent="0.2">
      <c r="A11" s="13">
        <v>22</v>
      </c>
      <c r="B11" s="28">
        <v>223200000102</v>
      </c>
      <c r="C11" s="14" t="s">
        <v>7</v>
      </c>
      <c r="D11" s="15">
        <v>2014</v>
      </c>
      <c r="E11" s="18" t="s">
        <v>8</v>
      </c>
      <c r="F11" s="16">
        <v>1</v>
      </c>
      <c r="G11" s="17">
        <v>5200</v>
      </c>
      <c r="H11" s="2">
        <v>60</v>
      </c>
      <c r="I11" s="24"/>
      <c r="K11" s="12">
        <f t="shared" si="0"/>
        <v>-5200</v>
      </c>
    </row>
    <row r="12" spans="1:11" x14ac:dyDescent="0.2">
      <c r="A12" s="13">
        <v>23</v>
      </c>
      <c r="B12" s="28">
        <v>223200000102</v>
      </c>
      <c r="C12" s="14" t="s">
        <v>7</v>
      </c>
      <c r="D12" s="15">
        <v>2014</v>
      </c>
      <c r="E12" s="18" t="s">
        <v>8</v>
      </c>
      <c r="F12" s="16">
        <v>1</v>
      </c>
      <c r="G12" s="17">
        <v>5200</v>
      </c>
      <c r="H12" s="2">
        <v>60</v>
      </c>
      <c r="I12" s="24"/>
      <c r="K12" s="12">
        <f t="shared" si="0"/>
        <v>-5200</v>
      </c>
    </row>
    <row r="13" spans="1:11" x14ac:dyDescent="0.2">
      <c r="A13" s="13">
        <v>24</v>
      </c>
      <c r="B13" s="28">
        <v>223200000102</v>
      </c>
      <c r="C13" s="14" t="s">
        <v>7</v>
      </c>
      <c r="D13" s="15">
        <v>2014</v>
      </c>
      <c r="E13" s="18" t="s">
        <v>8</v>
      </c>
      <c r="F13" s="16">
        <v>1</v>
      </c>
      <c r="G13" s="17">
        <v>5200</v>
      </c>
      <c r="H13" s="2">
        <v>60</v>
      </c>
      <c r="I13" s="24"/>
      <c r="K13" s="12">
        <f t="shared" si="0"/>
        <v>-5200</v>
      </c>
    </row>
    <row r="14" spans="1:11" x14ac:dyDescent="0.2">
      <c r="A14" s="13">
        <v>25</v>
      </c>
      <c r="B14" s="28">
        <v>223200000102</v>
      </c>
      <c r="C14" s="14" t="s">
        <v>7</v>
      </c>
      <c r="D14" s="15">
        <v>2014</v>
      </c>
      <c r="E14" s="18" t="s">
        <v>8</v>
      </c>
      <c r="F14" s="16">
        <v>1</v>
      </c>
      <c r="G14" s="17">
        <v>5200</v>
      </c>
      <c r="H14" s="2">
        <v>60</v>
      </c>
      <c r="I14" s="24"/>
      <c r="K14" s="12">
        <f t="shared" si="0"/>
        <v>-5200</v>
      </c>
    </row>
    <row r="15" spans="1:11" x14ac:dyDescent="0.2">
      <c r="A15" s="13">
        <v>26</v>
      </c>
      <c r="B15" s="28">
        <v>223200000102</v>
      </c>
      <c r="C15" s="14" t="s">
        <v>7</v>
      </c>
      <c r="D15" s="15">
        <v>2014</v>
      </c>
      <c r="E15" s="18" t="s">
        <v>8</v>
      </c>
      <c r="F15" s="16">
        <v>1</v>
      </c>
      <c r="G15" s="17">
        <v>5200</v>
      </c>
      <c r="H15" s="2">
        <v>60</v>
      </c>
      <c r="I15" s="24"/>
      <c r="K15" s="12">
        <f t="shared" si="0"/>
        <v>-5200</v>
      </c>
    </row>
    <row r="16" spans="1:11" x14ac:dyDescent="0.2">
      <c r="A16" s="13">
        <v>27</v>
      </c>
      <c r="B16" s="28">
        <v>223200000102</v>
      </c>
      <c r="C16" s="14" t="s">
        <v>7</v>
      </c>
      <c r="D16" s="15">
        <v>2014</v>
      </c>
      <c r="E16" s="18" t="s">
        <v>8</v>
      </c>
      <c r="F16" s="16">
        <v>1</v>
      </c>
      <c r="G16" s="17">
        <v>5200</v>
      </c>
      <c r="H16" s="2">
        <v>60</v>
      </c>
      <c r="I16" s="24"/>
      <c r="K16" s="12">
        <f t="shared" si="0"/>
        <v>-5200</v>
      </c>
    </row>
    <row r="17" spans="1:11" x14ac:dyDescent="0.2">
      <c r="A17" s="13">
        <v>28</v>
      </c>
      <c r="B17" s="28">
        <v>223200000102</v>
      </c>
      <c r="C17" s="14" t="s">
        <v>7</v>
      </c>
      <c r="D17" s="15">
        <v>2014</v>
      </c>
      <c r="E17" s="18" t="s">
        <v>8</v>
      </c>
      <c r="F17" s="16">
        <v>1</v>
      </c>
      <c r="G17" s="17">
        <v>5200</v>
      </c>
      <c r="H17" s="2">
        <v>60</v>
      </c>
      <c r="I17" s="24"/>
      <c r="K17" s="12">
        <f t="shared" si="0"/>
        <v>-5200</v>
      </c>
    </row>
    <row r="18" spans="1:11" x14ac:dyDescent="0.2">
      <c r="A18" s="13">
        <v>29</v>
      </c>
      <c r="B18" s="28">
        <v>223200000102</v>
      </c>
      <c r="C18" s="14" t="s">
        <v>7</v>
      </c>
      <c r="D18" s="15">
        <v>2014</v>
      </c>
      <c r="E18" s="18" t="s">
        <v>8</v>
      </c>
      <c r="F18" s="16">
        <v>1</v>
      </c>
      <c r="G18" s="17">
        <v>5200</v>
      </c>
      <c r="H18" s="2">
        <v>60</v>
      </c>
      <c r="I18" s="24"/>
      <c r="K18" s="12">
        <f t="shared" si="0"/>
        <v>-5200</v>
      </c>
    </row>
    <row r="19" spans="1:11" x14ac:dyDescent="0.2">
      <c r="A19" s="13">
        <v>30</v>
      </c>
      <c r="B19" s="28">
        <v>223200000102</v>
      </c>
      <c r="C19" s="14" t="s">
        <v>7</v>
      </c>
      <c r="D19" s="15">
        <v>2014</v>
      </c>
      <c r="E19" s="18" t="s">
        <v>8</v>
      </c>
      <c r="F19" s="16">
        <v>1</v>
      </c>
      <c r="G19" s="17">
        <v>5200</v>
      </c>
      <c r="H19" s="2">
        <v>60</v>
      </c>
      <c r="I19" s="24"/>
      <c r="K19" s="12">
        <f t="shared" si="0"/>
        <v>-5200</v>
      </c>
    </row>
    <row r="20" spans="1:11" x14ac:dyDescent="0.2">
      <c r="A20" s="13">
        <v>31</v>
      </c>
      <c r="B20" s="28">
        <v>223200000102</v>
      </c>
      <c r="C20" s="14" t="s">
        <v>7</v>
      </c>
      <c r="D20" s="15">
        <v>2014</v>
      </c>
      <c r="E20" s="18" t="s">
        <v>8</v>
      </c>
      <c r="F20" s="16">
        <v>1</v>
      </c>
      <c r="G20" s="17">
        <v>5200</v>
      </c>
      <c r="H20" s="2">
        <v>60</v>
      </c>
      <c r="I20" s="24"/>
      <c r="K20" s="12">
        <f t="shared" si="0"/>
        <v>-5200</v>
      </c>
    </row>
    <row r="21" spans="1:11" x14ac:dyDescent="0.2">
      <c r="A21" s="13">
        <v>33</v>
      </c>
      <c r="B21" s="28">
        <v>223200000102</v>
      </c>
      <c r="C21" s="14" t="s">
        <v>7</v>
      </c>
      <c r="D21" s="15">
        <v>2014</v>
      </c>
      <c r="E21" s="18" t="s">
        <v>8</v>
      </c>
      <c r="F21" s="16">
        <v>1</v>
      </c>
      <c r="G21" s="17">
        <v>5200</v>
      </c>
      <c r="H21" s="2">
        <v>60</v>
      </c>
      <c r="I21" s="24"/>
      <c r="K21" s="12">
        <f t="shared" si="0"/>
        <v>-5200</v>
      </c>
    </row>
    <row r="22" spans="1:11" x14ac:dyDescent="0.2">
      <c r="A22" s="13">
        <v>34</v>
      </c>
      <c r="B22" s="28">
        <v>223200000102</v>
      </c>
      <c r="C22" s="14" t="s">
        <v>7</v>
      </c>
      <c r="D22" s="15">
        <v>2014</v>
      </c>
      <c r="E22" s="18" t="s">
        <v>8</v>
      </c>
      <c r="F22" s="16">
        <v>1</v>
      </c>
      <c r="G22" s="17">
        <v>5200</v>
      </c>
      <c r="H22" s="2">
        <v>60</v>
      </c>
      <c r="I22" s="24"/>
      <c r="K22" s="12">
        <f t="shared" si="0"/>
        <v>-5200</v>
      </c>
    </row>
    <row r="23" spans="1:11" x14ac:dyDescent="0.2">
      <c r="A23" s="13">
        <v>35</v>
      </c>
      <c r="B23" s="28">
        <v>223200000102</v>
      </c>
      <c r="C23" s="14" t="s">
        <v>7</v>
      </c>
      <c r="D23" s="15">
        <v>2014</v>
      </c>
      <c r="E23" s="18" t="s">
        <v>8</v>
      </c>
      <c r="F23" s="16">
        <v>1</v>
      </c>
      <c r="G23" s="17">
        <v>5200</v>
      </c>
      <c r="H23" s="2">
        <v>60</v>
      </c>
      <c r="I23" s="24"/>
      <c r="K23" s="12">
        <f t="shared" si="0"/>
        <v>-5200</v>
      </c>
    </row>
    <row r="24" spans="1:11" x14ac:dyDescent="0.2">
      <c r="A24" s="13">
        <v>37</v>
      </c>
      <c r="B24" s="28">
        <v>223200000102</v>
      </c>
      <c r="C24" s="14" t="s">
        <v>7</v>
      </c>
      <c r="D24" s="15">
        <v>2014</v>
      </c>
      <c r="E24" s="18" t="s">
        <v>8</v>
      </c>
      <c r="F24" s="16">
        <v>1</v>
      </c>
      <c r="G24" s="17">
        <v>5200</v>
      </c>
      <c r="H24" s="2">
        <v>60</v>
      </c>
      <c r="I24" s="24"/>
      <c r="K24" s="12">
        <f t="shared" si="0"/>
        <v>-5200</v>
      </c>
    </row>
    <row r="25" spans="1:11" x14ac:dyDescent="0.2">
      <c r="A25" s="13">
        <v>38</v>
      </c>
      <c r="B25" s="28">
        <v>223200000102</v>
      </c>
      <c r="C25" s="14" t="s">
        <v>7</v>
      </c>
      <c r="D25" s="15">
        <v>2014</v>
      </c>
      <c r="E25" s="18" t="s">
        <v>8</v>
      </c>
      <c r="F25" s="16">
        <v>1</v>
      </c>
      <c r="G25" s="17">
        <v>5200</v>
      </c>
      <c r="H25" s="2">
        <v>60</v>
      </c>
      <c r="I25" s="24"/>
      <c r="K25" s="12">
        <f t="shared" si="0"/>
        <v>-5200</v>
      </c>
    </row>
    <row r="26" spans="1:11" x14ac:dyDescent="0.2">
      <c r="A26" s="13">
        <v>39</v>
      </c>
      <c r="B26" s="28">
        <v>223200000102</v>
      </c>
      <c r="C26" s="14" t="s">
        <v>7</v>
      </c>
      <c r="D26" s="15">
        <v>2014</v>
      </c>
      <c r="E26" s="18" t="s">
        <v>8</v>
      </c>
      <c r="F26" s="16">
        <v>1</v>
      </c>
      <c r="G26" s="17">
        <v>5200</v>
      </c>
      <c r="H26" s="2">
        <v>60</v>
      </c>
      <c r="I26" s="24"/>
      <c r="K26" s="12">
        <f t="shared" si="0"/>
        <v>-5200</v>
      </c>
    </row>
    <row r="27" spans="1:11" x14ac:dyDescent="0.2">
      <c r="A27" s="13">
        <v>45</v>
      </c>
      <c r="B27" s="28">
        <v>223200000119</v>
      </c>
      <c r="C27" s="14" t="s">
        <v>9</v>
      </c>
      <c r="D27" s="15">
        <v>2016</v>
      </c>
      <c r="E27" s="18" t="s">
        <v>10</v>
      </c>
      <c r="F27" s="16">
        <v>1</v>
      </c>
      <c r="G27" s="17">
        <v>4400</v>
      </c>
      <c r="H27" s="2">
        <v>50</v>
      </c>
      <c r="I27" s="24"/>
      <c r="K27" s="12">
        <f t="shared" si="0"/>
        <v>-4400</v>
      </c>
    </row>
    <row r="28" spans="1:11" x14ac:dyDescent="0.2">
      <c r="A28" s="13">
        <v>51</v>
      </c>
      <c r="B28" s="28">
        <v>223200000122</v>
      </c>
      <c r="C28" s="14" t="s">
        <v>11</v>
      </c>
      <c r="D28" s="15">
        <v>2016</v>
      </c>
      <c r="E28" s="18" t="s">
        <v>12</v>
      </c>
      <c r="F28" s="16">
        <v>1</v>
      </c>
      <c r="G28" s="17">
        <v>3000</v>
      </c>
      <c r="H28" s="2">
        <v>30</v>
      </c>
      <c r="I28" s="24"/>
      <c r="K28" s="12">
        <f t="shared" si="0"/>
        <v>-3000</v>
      </c>
    </row>
    <row r="29" spans="1:11" x14ac:dyDescent="0.2">
      <c r="A29" s="13">
        <v>54</v>
      </c>
      <c r="B29" s="28">
        <v>223200000124</v>
      </c>
      <c r="C29" s="14" t="s">
        <v>11</v>
      </c>
      <c r="D29" s="15">
        <v>2016</v>
      </c>
      <c r="E29" s="18" t="s">
        <v>12</v>
      </c>
      <c r="F29" s="16">
        <v>1</v>
      </c>
      <c r="G29" s="17">
        <v>5400</v>
      </c>
      <c r="H29" s="2">
        <v>60</v>
      </c>
      <c r="I29" s="24"/>
      <c r="K29" s="12">
        <f t="shared" si="0"/>
        <v>-5400</v>
      </c>
    </row>
    <row r="30" spans="1:11" x14ac:dyDescent="0.2">
      <c r="A30" s="13">
        <v>55</v>
      </c>
      <c r="B30" s="28">
        <v>223200000124</v>
      </c>
      <c r="C30" s="14" t="s">
        <v>11</v>
      </c>
      <c r="D30" s="15">
        <v>2016</v>
      </c>
      <c r="E30" s="18" t="s">
        <v>12</v>
      </c>
      <c r="F30" s="16">
        <v>1</v>
      </c>
      <c r="G30" s="17">
        <v>5400</v>
      </c>
      <c r="H30" s="2">
        <v>60</v>
      </c>
      <c r="I30" s="24"/>
      <c r="K30" s="12">
        <f t="shared" si="0"/>
        <v>-5400</v>
      </c>
    </row>
    <row r="31" spans="1:11" x14ac:dyDescent="0.2">
      <c r="A31" s="13">
        <v>57</v>
      </c>
      <c r="B31" s="28">
        <v>223200000125</v>
      </c>
      <c r="C31" s="14" t="s">
        <v>11</v>
      </c>
      <c r="D31" s="15">
        <v>2016</v>
      </c>
      <c r="E31" s="18" t="s">
        <v>12</v>
      </c>
      <c r="F31" s="16">
        <v>1</v>
      </c>
      <c r="G31" s="17">
        <v>5400</v>
      </c>
      <c r="H31" s="2">
        <v>60</v>
      </c>
      <c r="I31" s="24"/>
      <c r="K31" s="12">
        <f t="shared" si="0"/>
        <v>-5400</v>
      </c>
    </row>
    <row r="32" spans="1:11" x14ac:dyDescent="0.2">
      <c r="A32" s="13">
        <v>58</v>
      </c>
      <c r="B32" s="28">
        <v>223200000125</v>
      </c>
      <c r="C32" s="14" t="s">
        <v>11</v>
      </c>
      <c r="D32" s="15">
        <v>2016</v>
      </c>
      <c r="E32" s="18" t="s">
        <v>12</v>
      </c>
      <c r="F32" s="16">
        <v>1</v>
      </c>
      <c r="G32" s="17">
        <v>5400</v>
      </c>
      <c r="H32" s="2">
        <v>60</v>
      </c>
      <c r="I32" s="24"/>
      <c r="K32" s="12">
        <f t="shared" si="0"/>
        <v>-5400</v>
      </c>
    </row>
    <row r="33" spans="1:11" x14ac:dyDescent="0.2">
      <c r="A33" s="13">
        <v>60</v>
      </c>
      <c r="B33" s="28">
        <v>223200000126</v>
      </c>
      <c r="C33" s="14" t="s">
        <v>11</v>
      </c>
      <c r="D33" s="15">
        <v>2016</v>
      </c>
      <c r="E33" s="18" t="s">
        <v>12</v>
      </c>
      <c r="F33" s="16">
        <v>1</v>
      </c>
      <c r="G33" s="17">
        <v>5400</v>
      </c>
      <c r="H33" s="2">
        <v>60</v>
      </c>
      <c r="I33" s="24"/>
      <c r="K33" s="12">
        <f t="shared" si="0"/>
        <v>-5400</v>
      </c>
    </row>
    <row r="34" spans="1:11" x14ac:dyDescent="0.2">
      <c r="A34" s="13">
        <v>62</v>
      </c>
      <c r="B34" s="28">
        <v>223200000127</v>
      </c>
      <c r="C34" s="14" t="s">
        <v>11</v>
      </c>
      <c r="D34" s="15">
        <v>2016</v>
      </c>
      <c r="E34" s="18" t="s">
        <v>12</v>
      </c>
      <c r="F34" s="16">
        <v>1</v>
      </c>
      <c r="G34" s="17">
        <v>5400</v>
      </c>
      <c r="H34" s="2">
        <v>60</v>
      </c>
      <c r="I34" s="24"/>
      <c r="K34" s="12">
        <f t="shared" si="0"/>
        <v>-5400</v>
      </c>
    </row>
    <row r="35" spans="1:11" x14ac:dyDescent="0.2">
      <c r="A35" s="13">
        <v>64</v>
      </c>
      <c r="B35" s="28">
        <v>223200000127</v>
      </c>
      <c r="C35" s="14" t="s">
        <v>11</v>
      </c>
      <c r="D35" s="15">
        <v>2016</v>
      </c>
      <c r="E35" s="18" t="s">
        <v>12</v>
      </c>
      <c r="F35" s="16">
        <v>1</v>
      </c>
      <c r="G35" s="17">
        <v>5400</v>
      </c>
      <c r="H35" s="2">
        <v>60</v>
      </c>
      <c r="I35" s="24"/>
      <c r="K35" s="12">
        <f t="shared" si="0"/>
        <v>-5400</v>
      </c>
    </row>
    <row r="36" spans="1:11" x14ac:dyDescent="0.2">
      <c r="A36" s="13">
        <v>66</v>
      </c>
      <c r="B36" s="28">
        <v>223200000128</v>
      </c>
      <c r="C36" s="14" t="s">
        <v>11</v>
      </c>
      <c r="D36" s="15">
        <v>2016</v>
      </c>
      <c r="E36" s="18" t="s">
        <v>12</v>
      </c>
      <c r="F36" s="16">
        <v>1</v>
      </c>
      <c r="G36" s="17">
        <v>5400</v>
      </c>
      <c r="H36" s="2">
        <v>60</v>
      </c>
      <c r="I36" s="24"/>
      <c r="K36" s="12">
        <f t="shared" ref="K36:K45" si="1">I36-G36</f>
        <v>-5400</v>
      </c>
    </row>
    <row r="37" spans="1:11" x14ac:dyDescent="0.2">
      <c r="A37" s="13">
        <v>69</v>
      </c>
      <c r="B37" s="28">
        <v>223200000129</v>
      </c>
      <c r="C37" s="14" t="s">
        <v>11</v>
      </c>
      <c r="D37" s="15">
        <v>2016</v>
      </c>
      <c r="E37" s="18" t="s">
        <v>12</v>
      </c>
      <c r="F37" s="16">
        <v>1</v>
      </c>
      <c r="G37" s="17">
        <v>4200</v>
      </c>
      <c r="H37" s="2">
        <v>50</v>
      </c>
      <c r="I37" s="24"/>
      <c r="K37" s="12">
        <f t="shared" si="1"/>
        <v>-4200</v>
      </c>
    </row>
    <row r="38" spans="1:11" x14ac:dyDescent="0.2">
      <c r="A38" s="13">
        <v>70</v>
      </c>
      <c r="B38" s="28">
        <v>223200000129</v>
      </c>
      <c r="C38" s="14" t="s">
        <v>11</v>
      </c>
      <c r="D38" s="15">
        <v>2016</v>
      </c>
      <c r="E38" s="18" t="s">
        <v>12</v>
      </c>
      <c r="F38" s="16">
        <v>1</v>
      </c>
      <c r="G38" s="17">
        <v>4200</v>
      </c>
      <c r="H38" s="2">
        <v>50</v>
      </c>
      <c r="I38" s="24"/>
      <c r="K38" s="12">
        <f t="shared" si="1"/>
        <v>-4200</v>
      </c>
    </row>
    <row r="39" spans="1:11" x14ac:dyDescent="0.25">
      <c r="A39" s="13">
        <v>75</v>
      </c>
      <c r="B39" s="29">
        <v>223200000136</v>
      </c>
      <c r="C39" s="14" t="s">
        <v>13</v>
      </c>
      <c r="D39" s="15">
        <v>2017</v>
      </c>
      <c r="E39" s="18" t="s">
        <v>14</v>
      </c>
      <c r="F39" s="16">
        <v>1</v>
      </c>
      <c r="G39" s="17">
        <v>8200</v>
      </c>
      <c r="H39" s="2">
        <v>90</v>
      </c>
      <c r="I39" s="24"/>
      <c r="K39" s="12">
        <f t="shared" si="1"/>
        <v>-8200</v>
      </c>
    </row>
    <row r="40" spans="1:11" x14ac:dyDescent="0.25">
      <c r="A40" s="13">
        <v>90</v>
      </c>
      <c r="B40" s="29">
        <v>223200000151</v>
      </c>
      <c r="C40" s="14" t="s">
        <v>13</v>
      </c>
      <c r="D40" s="15">
        <v>2017</v>
      </c>
      <c r="E40" s="18" t="s">
        <v>14</v>
      </c>
      <c r="F40" s="16">
        <v>1</v>
      </c>
      <c r="G40" s="17">
        <v>8200</v>
      </c>
      <c r="H40" s="2">
        <v>90</v>
      </c>
      <c r="I40" s="24"/>
      <c r="K40" s="12">
        <f t="shared" si="1"/>
        <v>-8200</v>
      </c>
    </row>
    <row r="41" spans="1:11" x14ac:dyDescent="0.25">
      <c r="A41" s="13">
        <v>93</v>
      </c>
      <c r="B41" s="29">
        <v>223200000154</v>
      </c>
      <c r="C41" s="14" t="s">
        <v>13</v>
      </c>
      <c r="D41" s="15">
        <v>2017</v>
      </c>
      <c r="E41" s="18" t="s">
        <v>14</v>
      </c>
      <c r="F41" s="16">
        <v>1</v>
      </c>
      <c r="G41" s="17">
        <v>8200</v>
      </c>
      <c r="H41" s="2">
        <v>90</v>
      </c>
      <c r="I41" s="24"/>
      <c r="K41" s="12">
        <f t="shared" si="1"/>
        <v>-8200</v>
      </c>
    </row>
    <row r="42" spans="1:11" x14ac:dyDescent="0.25">
      <c r="A42" s="13">
        <v>94</v>
      </c>
      <c r="B42" s="29">
        <v>223200000155</v>
      </c>
      <c r="C42" s="14" t="s">
        <v>13</v>
      </c>
      <c r="D42" s="15">
        <v>2017</v>
      </c>
      <c r="E42" s="18" t="s">
        <v>14</v>
      </c>
      <c r="F42" s="16">
        <v>1</v>
      </c>
      <c r="G42" s="17">
        <v>8200</v>
      </c>
      <c r="H42" s="2">
        <v>90</v>
      </c>
      <c r="I42" s="24"/>
      <c r="K42" s="12">
        <f t="shared" si="1"/>
        <v>-8200</v>
      </c>
    </row>
    <row r="43" spans="1:11" x14ac:dyDescent="0.2">
      <c r="A43" s="13">
        <v>123</v>
      </c>
      <c r="B43" s="28">
        <v>223200000190</v>
      </c>
      <c r="C43" s="14" t="s">
        <v>15</v>
      </c>
      <c r="D43" s="15">
        <v>2018</v>
      </c>
      <c r="E43" s="18" t="s">
        <v>16</v>
      </c>
      <c r="F43" s="16">
        <v>1</v>
      </c>
      <c r="G43" s="17">
        <v>5200</v>
      </c>
      <c r="H43" s="2">
        <v>60</v>
      </c>
      <c r="I43" s="24"/>
      <c r="K43" s="12">
        <f t="shared" si="1"/>
        <v>-5200</v>
      </c>
    </row>
    <row r="44" spans="1:11" x14ac:dyDescent="0.2">
      <c r="A44" s="13">
        <v>127</v>
      </c>
      <c r="B44" s="28">
        <v>223200000194</v>
      </c>
      <c r="C44" s="14" t="s">
        <v>15</v>
      </c>
      <c r="D44" s="15">
        <v>2018</v>
      </c>
      <c r="E44" s="18" t="s">
        <v>16</v>
      </c>
      <c r="F44" s="16">
        <v>1</v>
      </c>
      <c r="G44" s="17">
        <v>5200</v>
      </c>
      <c r="H44" s="2">
        <v>60</v>
      </c>
      <c r="I44" s="24"/>
      <c r="K44" s="12">
        <f t="shared" si="1"/>
        <v>-5200</v>
      </c>
    </row>
    <row r="45" spans="1:11" x14ac:dyDescent="0.2">
      <c r="A45" s="13">
        <v>129</v>
      </c>
      <c r="B45" s="28">
        <v>223200000196</v>
      </c>
      <c r="C45" s="14" t="s">
        <v>15</v>
      </c>
      <c r="D45" s="15">
        <v>2018</v>
      </c>
      <c r="E45" s="18" t="s">
        <v>16</v>
      </c>
      <c r="F45" s="16">
        <v>1</v>
      </c>
      <c r="G45" s="17">
        <v>5200</v>
      </c>
      <c r="H45" s="2">
        <v>60</v>
      </c>
      <c r="I45" s="24"/>
      <c r="K45" s="12">
        <f t="shared" si="1"/>
        <v>-5200</v>
      </c>
    </row>
    <row r="46" spans="1:11" x14ac:dyDescent="0.2">
      <c r="A46" s="13">
        <v>134</v>
      </c>
      <c r="B46" s="28">
        <v>223200000201</v>
      </c>
      <c r="C46" s="14" t="s">
        <v>15</v>
      </c>
      <c r="D46" s="15">
        <v>2018</v>
      </c>
      <c r="E46" s="18" t="s">
        <v>16</v>
      </c>
      <c r="F46" s="16">
        <v>1</v>
      </c>
      <c r="G46" s="17">
        <v>5200</v>
      </c>
      <c r="H46" s="2">
        <v>60</v>
      </c>
      <c r="I46" s="24"/>
      <c r="K46" s="12">
        <f t="shared" ref="K46:K53" si="2">I46-G46</f>
        <v>-5200</v>
      </c>
    </row>
    <row r="47" spans="1:11" x14ac:dyDescent="0.2">
      <c r="A47" s="13">
        <v>136</v>
      </c>
      <c r="B47" s="28">
        <v>223200000203</v>
      </c>
      <c r="C47" s="14" t="s">
        <v>15</v>
      </c>
      <c r="D47" s="15">
        <v>2018</v>
      </c>
      <c r="E47" s="18" t="s">
        <v>16</v>
      </c>
      <c r="F47" s="16">
        <v>1</v>
      </c>
      <c r="G47" s="17">
        <v>5200</v>
      </c>
      <c r="H47" s="2">
        <v>60</v>
      </c>
      <c r="I47" s="24"/>
      <c r="K47" s="12">
        <f t="shared" si="2"/>
        <v>-5200</v>
      </c>
    </row>
    <row r="48" spans="1:11" x14ac:dyDescent="0.2">
      <c r="A48" s="13">
        <v>138</v>
      </c>
      <c r="B48" s="28">
        <v>223200000205</v>
      </c>
      <c r="C48" s="14" t="s">
        <v>15</v>
      </c>
      <c r="D48" s="15">
        <v>2018</v>
      </c>
      <c r="E48" s="18" t="s">
        <v>16</v>
      </c>
      <c r="F48" s="16">
        <v>1</v>
      </c>
      <c r="G48" s="17">
        <v>5200</v>
      </c>
      <c r="H48" s="2">
        <v>60</v>
      </c>
      <c r="I48" s="24"/>
      <c r="K48" s="12">
        <f t="shared" si="2"/>
        <v>-5200</v>
      </c>
    </row>
    <row r="49" spans="1:11" x14ac:dyDescent="0.2">
      <c r="A49" s="13">
        <v>139</v>
      </c>
      <c r="B49" s="28">
        <v>223200000206</v>
      </c>
      <c r="C49" s="14" t="s">
        <v>15</v>
      </c>
      <c r="D49" s="15">
        <v>2018</v>
      </c>
      <c r="E49" s="18" t="s">
        <v>16</v>
      </c>
      <c r="F49" s="16">
        <v>1</v>
      </c>
      <c r="G49" s="17">
        <v>5200</v>
      </c>
      <c r="H49" s="2">
        <v>60</v>
      </c>
      <c r="I49" s="24"/>
      <c r="K49" s="12">
        <f t="shared" si="2"/>
        <v>-5200</v>
      </c>
    </row>
    <row r="50" spans="1:11" x14ac:dyDescent="0.2">
      <c r="A50" s="13">
        <v>140</v>
      </c>
      <c r="B50" s="28">
        <v>223200000207</v>
      </c>
      <c r="C50" s="14" t="s">
        <v>15</v>
      </c>
      <c r="D50" s="15">
        <v>2018</v>
      </c>
      <c r="E50" s="18" t="s">
        <v>16</v>
      </c>
      <c r="F50" s="16">
        <v>1</v>
      </c>
      <c r="G50" s="17">
        <v>5200</v>
      </c>
      <c r="H50" s="2">
        <v>60</v>
      </c>
      <c r="I50" s="24"/>
      <c r="K50" s="12">
        <f t="shared" si="2"/>
        <v>-5200</v>
      </c>
    </row>
    <row r="51" spans="1:11" x14ac:dyDescent="0.2">
      <c r="A51" s="13">
        <v>143</v>
      </c>
      <c r="B51" s="28">
        <v>223220000009</v>
      </c>
      <c r="C51" s="20" t="s">
        <v>17</v>
      </c>
      <c r="D51" s="19">
        <v>2016</v>
      </c>
      <c r="E51" s="21"/>
      <c r="F51" s="16">
        <v>1</v>
      </c>
      <c r="G51" s="17">
        <v>3900</v>
      </c>
      <c r="H51" s="2">
        <v>40</v>
      </c>
      <c r="I51" s="24"/>
      <c r="K51" s="12">
        <f t="shared" si="2"/>
        <v>-3900</v>
      </c>
    </row>
    <row r="52" spans="1:11" x14ac:dyDescent="0.2">
      <c r="A52" s="13">
        <v>144</v>
      </c>
      <c r="B52" s="28">
        <v>223220000014</v>
      </c>
      <c r="C52" s="20" t="s">
        <v>18</v>
      </c>
      <c r="D52" s="19">
        <v>2017</v>
      </c>
      <c r="E52" s="23"/>
      <c r="F52" s="16">
        <v>1</v>
      </c>
      <c r="G52" s="17">
        <v>7000</v>
      </c>
      <c r="H52" s="2">
        <v>100</v>
      </c>
      <c r="I52" s="24"/>
      <c r="K52" s="12">
        <f t="shared" si="2"/>
        <v>-7000</v>
      </c>
    </row>
    <row r="53" spans="1:11" x14ac:dyDescent="0.2">
      <c r="A53" s="13">
        <v>145</v>
      </c>
      <c r="B53" s="28">
        <v>223220000018</v>
      </c>
      <c r="C53" s="20" t="s">
        <v>19</v>
      </c>
      <c r="D53" s="19">
        <v>2019</v>
      </c>
      <c r="E53" s="21"/>
      <c r="F53" s="16">
        <v>1</v>
      </c>
      <c r="G53" s="17">
        <v>14800</v>
      </c>
      <c r="H53" s="2">
        <v>170</v>
      </c>
      <c r="I53" s="24"/>
      <c r="K53" s="12">
        <f t="shared" si="2"/>
        <v>-14800</v>
      </c>
    </row>
    <row r="54" spans="1:11" x14ac:dyDescent="0.25">
      <c r="A54" s="4"/>
      <c r="B54" s="4"/>
      <c r="C54" s="5" t="s">
        <v>29</v>
      </c>
      <c r="D54" s="6"/>
      <c r="E54" s="5"/>
      <c r="F54" s="4"/>
      <c r="G54" s="7">
        <f>SUM(G2:G53)</f>
        <v>278400</v>
      </c>
      <c r="H54" s="7">
        <f>SUM(H2:H53)</f>
        <v>3180</v>
      </c>
      <c r="I54" s="25">
        <f>SUM(I2:I53)</f>
        <v>0</v>
      </c>
    </row>
    <row r="57" spans="1:11" x14ac:dyDescent="0.25">
      <c r="G57" s="3"/>
      <c r="H57" s="3"/>
      <c r="I57" s="26"/>
    </row>
    <row r="58" spans="1:11" x14ac:dyDescent="0.25">
      <c r="E58" s="9"/>
      <c r="F58" s="10"/>
    </row>
    <row r="60" spans="1:11" x14ac:dyDescent="0.25">
      <c r="E60" s="9"/>
      <c r="F60" s="10"/>
    </row>
    <row r="72" spans="5:6" x14ac:dyDescent="0.25">
      <c r="E72" s="11"/>
      <c r="F72" s="12"/>
    </row>
  </sheetData>
  <autoFilter ref="A1:J54" xr:uid="{52C76525-731D-430F-942C-E430C828E51C}"/>
  <pageMargins left="0.7" right="0.7" top="0.75" bottom="0.75" header="0.3" footer="0.3"/>
  <pageSetup paperSize="9" orientation="portrait" verticalDpi="0" r:id="rId1"/>
  <headerFooter>
    <oddFooter>&amp;C_x000D_&amp;1#&amp;"Calibri"&amp;10&amp;KA80000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19F8-4FCF-4A5B-83B1-860716F37D0D}">
  <sheetPr>
    <tabColor theme="3" tint="0.39997558519241921"/>
  </sheetPr>
  <dimension ref="A1:BH54"/>
  <sheetViews>
    <sheetView zoomScale="115" zoomScaleNormal="115" workbookViewId="0">
      <pane xSplit="3" ySplit="1" topLeftCell="D2" activePane="bottomRight" state="frozen"/>
      <selection activeCell="E46" sqref="E46"/>
      <selection pane="topRight" activeCell="E46" sqref="E46"/>
      <selection pane="bottomLeft" activeCell="E46" sqref="E46"/>
      <selection pane="bottomRight" activeCell="E46" sqref="E46"/>
    </sheetView>
  </sheetViews>
  <sheetFormatPr defaultColWidth="9.140625" defaultRowHeight="14.25" x14ac:dyDescent="0.25"/>
  <cols>
    <col min="1" max="1" width="8.42578125" style="8" bestFit="1" customWidth="1"/>
    <col min="2" max="2" width="18" style="8" bestFit="1" customWidth="1"/>
    <col min="3" max="3" width="46.85546875" style="1" bestFit="1" customWidth="1"/>
    <col min="4" max="6" width="11.7109375" style="1" customWidth="1"/>
    <col min="7" max="7" width="10.85546875" style="12" customWidth="1"/>
    <col min="8" max="8" width="12.5703125" style="48" hidden="1" customWidth="1"/>
    <col min="9" max="9" width="11.28515625" style="12" bestFit="1" customWidth="1"/>
    <col min="10" max="16384" width="9.140625" style="12"/>
  </cols>
  <sheetData>
    <row r="1" spans="1:60" s="22" customFormat="1" ht="25.5" x14ac:dyDescent="0.25">
      <c r="A1" s="35" t="s">
        <v>23</v>
      </c>
      <c r="B1" s="35" t="s">
        <v>24</v>
      </c>
      <c r="C1" s="35" t="s">
        <v>25</v>
      </c>
      <c r="D1" s="35" t="s">
        <v>42</v>
      </c>
      <c r="E1" s="35" t="s">
        <v>41</v>
      </c>
      <c r="F1" s="35" t="s">
        <v>40</v>
      </c>
      <c r="G1" s="49" t="s">
        <v>39</v>
      </c>
      <c r="H1" s="35" t="s">
        <v>38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</row>
    <row r="2" spans="1:60" x14ac:dyDescent="0.2">
      <c r="A2" s="36">
        <v>1</v>
      </c>
      <c r="B2" s="37">
        <v>223200000029</v>
      </c>
      <c r="C2" s="38" t="s">
        <v>1</v>
      </c>
      <c r="D2" s="54">
        <f>VLOOKUP(B2,Итог!$B$2:$D$53,3,0)</f>
        <v>2011</v>
      </c>
      <c r="E2" s="54">
        <f>VLOOKUP(B2,Итог!$B$2:$G$53,6,0)</f>
        <v>2500</v>
      </c>
      <c r="F2" s="54">
        <f>VLOOKUP(B2,Итог!$B$2:$H$53,7,0)</f>
        <v>30</v>
      </c>
      <c r="G2" s="45"/>
      <c r="H2" s="46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x14ac:dyDescent="0.2">
      <c r="A3" s="36">
        <v>6</v>
      </c>
      <c r="B3" s="37">
        <v>223200000081</v>
      </c>
      <c r="C3" s="38" t="s">
        <v>3</v>
      </c>
      <c r="D3" s="54">
        <f>VLOOKUP(B3,Итог!$B$2:$D$53,3,0)</f>
        <v>2013</v>
      </c>
      <c r="E3" s="54">
        <f>VLOOKUP(B3,Итог!$B$2:$G$53,6,0)</f>
        <v>5000</v>
      </c>
      <c r="F3" s="54">
        <f>VLOOKUP(B3,Итог!$B$2:$H$53,7,0)</f>
        <v>60</v>
      </c>
      <c r="G3" s="45"/>
      <c r="H3" s="46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x14ac:dyDescent="0.2">
      <c r="A4" s="36">
        <v>9</v>
      </c>
      <c r="B4" s="37">
        <v>223200000083</v>
      </c>
      <c r="C4" s="38" t="s">
        <v>3</v>
      </c>
      <c r="D4" s="54">
        <f>VLOOKUP(B4,Итог!$B$2:$D$53,3,0)</f>
        <v>2013</v>
      </c>
      <c r="E4" s="54">
        <f>VLOOKUP(B4,Итог!$B$2:$G$53,6,0)</f>
        <v>3000</v>
      </c>
      <c r="F4" s="54">
        <f>VLOOKUP(B4,Итог!$B$2:$H$53,7,0)</f>
        <v>30</v>
      </c>
      <c r="G4" s="45"/>
      <c r="H4" s="46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x14ac:dyDescent="0.2">
      <c r="A5" s="36">
        <v>11</v>
      </c>
      <c r="B5" s="37">
        <v>223200000086</v>
      </c>
      <c r="C5" s="38" t="s">
        <v>3</v>
      </c>
      <c r="D5" s="54">
        <f>VLOOKUP(B5,Итог!$B$2:$D$53,3,0)</f>
        <v>2013</v>
      </c>
      <c r="E5" s="54">
        <f>VLOOKUP(B5,Итог!$B$2:$G$53,6,0)</f>
        <v>5000</v>
      </c>
      <c r="F5" s="54">
        <f>VLOOKUP(B5,Итог!$B$2:$H$53,7,0)</f>
        <v>60</v>
      </c>
      <c r="G5" s="45"/>
      <c r="H5" s="46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</row>
    <row r="6" spans="1:60" x14ac:dyDescent="0.2">
      <c r="A6" s="36">
        <v>15</v>
      </c>
      <c r="B6" s="50">
        <v>223200000089</v>
      </c>
      <c r="C6" s="38" t="s">
        <v>3</v>
      </c>
      <c r="D6" s="54">
        <f>VLOOKUP(B6,Итог!$B$2:$D$53,3,0)</f>
        <v>2013</v>
      </c>
      <c r="E6" s="54">
        <f>VLOOKUP(B6,Итог!$B$2:$G$53,6,0)</f>
        <v>2600</v>
      </c>
      <c r="F6" s="54">
        <f>VLOOKUP(B6,Итог!$B$2:$H$53,7,0)</f>
        <v>30</v>
      </c>
      <c r="G6" s="45"/>
      <c r="H6" s="46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x14ac:dyDescent="0.2">
      <c r="A7" s="36">
        <v>18</v>
      </c>
      <c r="B7" s="37">
        <v>223200000090</v>
      </c>
      <c r="C7" s="38" t="s">
        <v>3</v>
      </c>
      <c r="D7" s="54">
        <f>VLOOKUP(B7,Итог!$B$2:$D$53,3,0)</f>
        <v>2013</v>
      </c>
      <c r="E7" s="54">
        <f>VLOOKUP(B7,Итог!$B$2:$G$53,6,0)</f>
        <v>3800</v>
      </c>
      <c r="F7" s="54">
        <f>VLOOKUP(B7,Итог!$B$2:$H$53,7,0)</f>
        <v>40</v>
      </c>
      <c r="G7" s="45"/>
      <c r="H7" s="46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</row>
    <row r="8" spans="1:60" x14ac:dyDescent="0.2">
      <c r="A8" s="36">
        <v>19</v>
      </c>
      <c r="B8" s="37">
        <v>223200000093</v>
      </c>
      <c r="C8" s="38" t="s">
        <v>5</v>
      </c>
      <c r="D8" s="54">
        <f>VLOOKUP(B8,Итог!$B$2:$D$53,3,0)</f>
        <v>2014</v>
      </c>
      <c r="E8" s="54">
        <f>VLOOKUP(B8,Итог!$B$2:$G$53,6,0)</f>
        <v>3800</v>
      </c>
      <c r="F8" s="54">
        <f>VLOOKUP(B8,Итог!$B$2:$H$53,7,0)</f>
        <v>40</v>
      </c>
      <c r="G8" s="45"/>
      <c r="H8" s="46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</row>
    <row r="9" spans="1:60" x14ac:dyDescent="0.2">
      <c r="A9" s="36">
        <v>20</v>
      </c>
      <c r="B9" s="37">
        <v>223200000102</v>
      </c>
      <c r="C9" s="38" t="s">
        <v>7</v>
      </c>
      <c r="D9" s="54">
        <f>VLOOKUP(B9,Итог!$B$2:$D$53,3,0)</f>
        <v>2014</v>
      </c>
      <c r="E9" s="54">
        <f>VLOOKUP(B9,Итог!$B$2:$G$53,6,0)</f>
        <v>5200</v>
      </c>
      <c r="F9" s="54">
        <f>VLOOKUP(B9,Итог!$B$2:$H$53,7,0)</f>
        <v>60</v>
      </c>
      <c r="G9" s="45"/>
      <c r="H9" s="4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</row>
    <row r="10" spans="1:60" x14ac:dyDescent="0.2">
      <c r="A10" s="36">
        <v>21</v>
      </c>
      <c r="B10" s="37">
        <v>223200000102</v>
      </c>
      <c r="C10" s="38" t="s">
        <v>7</v>
      </c>
      <c r="D10" s="54">
        <f>VLOOKUP(B10,Итог!$B$2:$D$53,3,0)</f>
        <v>2014</v>
      </c>
      <c r="E10" s="54">
        <f>VLOOKUP(B10,Итог!$B$2:$G$53,6,0)</f>
        <v>5200</v>
      </c>
      <c r="F10" s="54">
        <f>VLOOKUP(B10,Итог!$B$2:$H$53,7,0)</f>
        <v>60</v>
      </c>
      <c r="G10" s="45"/>
      <c r="H10" s="4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</row>
    <row r="11" spans="1:60" x14ac:dyDescent="0.2">
      <c r="A11" s="36">
        <v>22</v>
      </c>
      <c r="B11" s="37">
        <v>223200000102</v>
      </c>
      <c r="C11" s="38" t="s">
        <v>7</v>
      </c>
      <c r="D11" s="54">
        <f>VLOOKUP(B11,Итог!$B$2:$D$53,3,0)</f>
        <v>2014</v>
      </c>
      <c r="E11" s="54">
        <f>VLOOKUP(B11,Итог!$B$2:$G$53,6,0)</f>
        <v>5200</v>
      </c>
      <c r="F11" s="54">
        <f>VLOOKUP(B11,Итог!$B$2:$H$53,7,0)</f>
        <v>60</v>
      </c>
      <c r="G11" s="45"/>
      <c r="H11" s="4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</row>
    <row r="12" spans="1:60" x14ac:dyDescent="0.2">
      <c r="A12" s="36">
        <v>23</v>
      </c>
      <c r="B12" s="37">
        <v>223200000102</v>
      </c>
      <c r="C12" s="38" t="s">
        <v>7</v>
      </c>
      <c r="D12" s="54">
        <f>VLOOKUP(B12,Итог!$B$2:$D$53,3,0)</f>
        <v>2014</v>
      </c>
      <c r="E12" s="54">
        <f>VLOOKUP(B12,Итог!$B$2:$G$53,6,0)</f>
        <v>5200</v>
      </c>
      <c r="F12" s="54">
        <f>VLOOKUP(B12,Итог!$B$2:$H$53,7,0)</f>
        <v>60</v>
      </c>
      <c r="G12" s="45"/>
      <c r="H12" s="46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</row>
    <row r="13" spans="1:60" x14ac:dyDescent="0.2">
      <c r="A13" s="36">
        <v>24</v>
      </c>
      <c r="B13" s="37">
        <v>223200000102</v>
      </c>
      <c r="C13" s="38" t="s">
        <v>7</v>
      </c>
      <c r="D13" s="54">
        <f>VLOOKUP(B13,Итог!$B$2:$D$53,3,0)</f>
        <v>2014</v>
      </c>
      <c r="E13" s="54">
        <f>VLOOKUP(B13,Итог!$B$2:$G$53,6,0)</f>
        <v>5200</v>
      </c>
      <c r="F13" s="54">
        <f>VLOOKUP(B13,Итог!$B$2:$H$53,7,0)</f>
        <v>60</v>
      </c>
      <c r="G13" s="45"/>
      <c r="H13" s="46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</row>
    <row r="14" spans="1:60" x14ac:dyDescent="0.2">
      <c r="A14" s="36">
        <v>25</v>
      </c>
      <c r="B14" s="37">
        <v>223200000102</v>
      </c>
      <c r="C14" s="38" t="s">
        <v>7</v>
      </c>
      <c r="D14" s="54">
        <f>VLOOKUP(B14,Итог!$B$2:$D$53,3,0)</f>
        <v>2014</v>
      </c>
      <c r="E14" s="54">
        <f>VLOOKUP(B14,Итог!$B$2:$G$53,6,0)</f>
        <v>5200</v>
      </c>
      <c r="F14" s="54">
        <f>VLOOKUP(B14,Итог!$B$2:$H$53,7,0)</f>
        <v>60</v>
      </c>
      <c r="G14" s="45"/>
      <c r="H14" s="4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</row>
    <row r="15" spans="1:60" x14ac:dyDescent="0.2">
      <c r="A15" s="36">
        <v>26</v>
      </c>
      <c r="B15" s="37">
        <v>223200000102</v>
      </c>
      <c r="C15" s="38" t="s">
        <v>7</v>
      </c>
      <c r="D15" s="54">
        <f>VLOOKUP(B15,Итог!$B$2:$D$53,3,0)</f>
        <v>2014</v>
      </c>
      <c r="E15" s="54">
        <f>VLOOKUP(B15,Итог!$B$2:$G$53,6,0)</f>
        <v>5200</v>
      </c>
      <c r="F15" s="54">
        <f>VLOOKUP(B15,Итог!$B$2:$H$53,7,0)</f>
        <v>60</v>
      </c>
      <c r="G15" s="45"/>
      <c r="H15" s="46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</row>
    <row r="16" spans="1:60" x14ac:dyDescent="0.2">
      <c r="A16" s="36">
        <v>27</v>
      </c>
      <c r="B16" s="37">
        <v>223200000102</v>
      </c>
      <c r="C16" s="38" t="s">
        <v>7</v>
      </c>
      <c r="D16" s="54">
        <f>VLOOKUP(B16,Итог!$B$2:$D$53,3,0)</f>
        <v>2014</v>
      </c>
      <c r="E16" s="54">
        <f>VLOOKUP(B16,Итог!$B$2:$G$53,6,0)</f>
        <v>5200</v>
      </c>
      <c r="F16" s="54">
        <f>VLOOKUP(B16,Итог!$B$2:$H$53,7,0)</f>
        <v>60</v>
      </c>
      <c r="G16" s="45"/>
      <c r="H16" s="46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1:60" x14ac:dyDescent="0.2">
      <c r="A17" s="36">
        <v>28</v>
      </c>
      <c r="B17" s="37">
        <v>223200000102</v>
      </c>
      <c r="C17" s="38" t="s">
        <v>7</v>
      </c>
      <c r="D17" s="54">
        <f>VLOOKUP(B17,Итог!$B$2:$D$53,3,0)</f>
        <v>2014</v>
      </c>
      <c r="E17" s="54">
        <f>VLOOKUP(B17,Итог!$B$2:$G$53,6,0)</f>
        <v>5200</v>
      </c>
      <c r="F17" s="54">
        <f>VLOOKUP(B17,Итог!$B$2:$H$53,7,0)</f>
        <v>60</v>
      </c>
      <c r="G17" s="45"/>
      <c r="H17" s="46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x14ac:dyDescent="0.2">
      <c r="A18" s="36">
        <v>29</v>
      </c>
      <c r="B18" s="37">
        <v>223200000102</v>
      </c>
      <c r="C18" s="38" t="s">
        <v>7</v>
      </c>
      <c r="D18" s="54">
        <f>VLOOKUP(B18,Итог!$B$2:$D$53,3,0)</f>
        <v>2014</v>
      </c>
      <c r="E18" s="54">
        <f>VLOOKUP(B18,Итог!$B$2:$G$53,6,0)</f>
        <v>5200</v>
      </c>
      <c r="F18" s="54">
        <f>VLOOKUP(B18,Итог!$B$2:$H$53,7,0)</f>
        <v>60</v>
      </c>
      <c r="G18" s="45"/>
      <c r="H18" s="46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</row>
    <row r="19" spans="1:60" x14ac:dyDescent="0.2">
      <c r="A19" s="36">
        <v>30</v>
      </c>
      <c r="B19" s="37">
        <v>223200000102</v>
      </c>
      <c r="C19" s="38" t="s">
        <v>7</v>
      </c>
      <c r="D19" s="54">
        <f>VLOOKUP(B19,Итог!$B$2:$D$53,3,0)</f>
        <v>2014</v>
      </c>
      <c r="E19" s="54">
        <f>VLOOKUP(B19,Итог!$B$2:$G$53,6,0)</f>
        <v>5200</v>
      </c>
      <c r="F19" s="54">
        <f>VLOOKUP(B19,Итог!$B$2:$H$53,7,0)</f>
        <v>60</v>
      </c>
      <c r="G19" s="45"/>
      <c r="H19" s="46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x14ac:dyDescent="0.2">
      <c r="A20" s="36">
        <v>31</v>
      </c>
      <c r="B20" s="37">
        <v>223200000102</v>
      </c>
      <c r="C20" s="38" t="s">
        <v>7</v>
      </c>
      <c r="D20" s="54">
        <f>VLOOKUP(B20,Итог!$B$2:$D$53,3,0)</f>
        <v>2014</v>
      </c>
      <c r="E20" s="54">
        <f>VLOOKUP(B20,Итог!$B$2:$G$53,6,0)</f>
        <v>5200</v>
      </c>
      <c r="F20" s="54">
        <f>VLOOKUP(B20,Итог!$B$2:$H$53,7,0)</f>
        <v>60</v>
      </c>
      <c r="G20" s="45"/>
      <c r="H20" s="4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</row>
    <row r="21" spans="1:60" x14ac:dyDescent="0.2">
      <c r="A21" s="36">
        <v>33</v>
      </c>
      <c r="B21" s="37">
        <v>223200000102</v>
      </c>
      <c r="C21" s="38" t="s">
        <v>7</v>
      </c>
      <c r="D21" s="54">
        <f>VLOOKUP(B21,Итог!$B$2:$D$53,3,0)</f>
        <v>2014</v>
      </c>
      <c r="E21" s="54">
        <f>VLOOKUP(B21,Итог!$B$2:$G$53,6,0)</f>
        <v>5200</v>
      </c>
      <c r="F21" s="54">
        <f>VLOOKUP(B21,Итог!$B$2:$H$53,7,0)</f>
        <v>60</v>
      </c>
      <c r="G21" s="45"/>
      <c r="H21" s="4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</row>
    <row r="22" spans="1:60" x14ac:dyDescent="0.2">
      <c r="A22" s="36">
        <v>34</v>
      </c>
      <c r="B22" s="37">
        <v>223200000102</v>
      </c>
      <c r="C22" s="38" t="s">
        <v>7</v>
      </c>
      <c r="D22" s="54">
        <f>VLOOKUP(B22,Итог!$B$2:$D$53,3,0)</f>
        <v>2014</v>
      </c>
      <c r="E22" s="54">
        <f>VLOOKUP(B22,Итог!$B$2:$G$53,6,0)</f>
        <v>5200</v>
      </c>
      <c r="F22" s="54">
        <f>VLOOKUP(B22,Итог!$B$2:$H$53,7,0)</f>
        <v>60</v>
      </c>
      <c r="G22" s="45"/>
      <c r="H22" s="4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</row>
    <row r="23" spans="1:60" x14ac:dyDescent="0.2">
      <c r="A23" s="36">
        <v>35</v>
      </c>
      <c r="B23" s="37">
        <v>223200000102</v>
      </c>
      <c r="C23" s="38" t="s">
        <v>7</v>
      </c>
      <c r="D23" s="54">
        <f>VLOOKUP(B23,Итог!$B$2:$D$53,3,0)</f>
        <v>2014</v>
      </c>
      <c r="E23" s="54">
        <f>VLOOKUP(B23,Итог!$B$2:$G$53,6,0)</f>
        <v>5200</v>
      </c>
      <c r="F23" s="54">
        <f>VLOOKUP(B23,Итог!$B$2:$H$53,7,0)</f>
        <v>60</v>
      </c>
      <c r="G23" s="45"/>
      <c r="H23" s="4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0" x14ac:dyDescent="0.2">
      <c r="A24" s="36">
        <v>37</v>
      </c>
      <c r="B24" s="37">
        <v>223200000102</v>
      </c>
      <c r="C24" s="38" t="s">
        <v>7</v>
      </c>
      <c r="D24" s="54">
        <f>VLOOKUP(B24,Итог!$B$2:$D$53,3,0)</f>
        <v>2014</v>
      </c>
      <c r="E24" s="54">
        <f>VLOOKUP(B24,Итог!$B$2:$G$53,6,0)</f>
        <v>5200</v>
      </c>
      <c r="F24" s="54">
        <f>VLOOKUP(B24,Итог!$B$2:$H$53,7,0)</f>
        <v>60</v>
      </c>
      <c r="G24" s="45"/>
      <c r="H24" s="46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60" x14ac:dyDescent="0.2">
      <c r="A25" s="36">
        <v>38</v>
      </c>
      <c r="B25" s="37">
        <v>223200000102</v>
      </c>
      <c r="C25" s="38" t="s">
        <v>7</v>
      </c>
      <c r="D25" s="54">
        <f>VLOOKUP(B25,Итог!$B$2:$D$53,3,0)</f>
        <v>2014</v>
      </c>
      <c r="E25" s="54">
        <f>VLOOKUP(B25,Итог!$B$2:$G$53,6,0)</f>
        <v>5200</v>
      </c>
      <c r="F25" s="54">
        <f>VLOOKUP(B25,Итог!$B$2:$H$53,7,0)</f>
        <v>60</v>
      </c>
      <c r="G25" s="45"/>
      <c r="H25" s="46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60" x14ac:dyDescent="0.2">
      <c r="A26" s="36">
        <v>39</v>
      </c>
      <c r="B26" s="37">
        <v>223200000102</v>
      </c>
      <c r="C26" s="38" t="s">
        <v>7</v>
      </c>
      <c r="D26" s="54">
        <f>VLOOKUP(B26,Итог!$B$2:$D$53,3,0)</f>
        <v>2014</v>
      </c>
      <c r="E26" s="54">
        <f>VLOOKUP(B26,Итог!$B$2:$G$53,6,0)</f>
        <v>5200</v>
      </c>
      <c r="F26" s="54">
        <f>VLOOKUP(B26,Итог!$B$2:$H$53,7,0)</f>
        <v>60</v>
      </c>
      <c r="G26" s="45"/>
      <c r="H26" s="46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x14ac:dyDescent="0.2">
      <c r="A27" s="36">
        <v>45</v>
      </c>
      <c r="B27" s="37">
        <v>223200000119</v>
      </c>
      <c r="C27" s="38" t="s">
        <v>9</v>
      </c>
      <c r="D27" s="54">
        <f>VLOOKUP(B27,Итог!$B$2:$D$53,3,0)</f>
        <v>2016</v>
      </c>
      <c r="E27" s="54">
        <f>VLOOKUP(B27,Итог!$B$2:$G$53,6,0)</f>
        <v>4400</v>
      </c>
      <c r="F27" s="54">
        <f>VLOOKUP(B27,Итог!$B$2:$H$53,7,0)</f>
        <v>50</v>
      </c>
      <c r="G27" s="45"/>
      <c r="H27" s="46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1:60" x14ac:dyDescent="0.2">
      <c r="A28" s="36">
        <v>51</v>
      </c>
      <c r="B28" s="37">
        <v>223200000122</v>
      </c>
      <c r="C28" s="38" t="s">
        <v>11</v>
      </c>
      <c r="D28" s="54">
        <f>VLOOKUP(B28,Итог!$B$2:$D$53,3,0)</f>
        <v>2016</v>
      </c>
      <c r="E28" s="54">
        <f>VLOOKUP(B28,Итог!$B$2:$G$53,6,0)</f>
        <v>3000</v>
      </c>
      <c r="F28" s="54">
        <f>VLOOKUP(B28,Итог!$B$2:$H$53,7,0)</f>
        <v>30</v>
      </c>
      <c r="G28" s="45"/>
      <c r="H28" s="46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</row>
    <row r="29" spans="1:60" x14ac:dyDescent="0.2">
      <c r="A29" s="36">
        <v>54</v>
      </c>
      <c r="B29" s="37">
        <v>223200000124</v>
      </c>
      <c r="C29" s="38" t="s">
        <v>11</v>
      </c>
      <c r="D29" s="54">
        <f>VLOOKUP(B29,Итог!$B$2:$D$53,3,0)</f>
        <v>2016</v>
      </c>
      <c r="E29" s="54">
        <f>VLOOKUP(B29,Итог!$B$2:$G$53,6,0)</f>
        <v>5400</v>
      </c>
      <c r="F29" s="54">
        <f>VLOOKUP(B29,Итог!$B$2:$H$53,7,0)</f>
        <v>60</v>
      </c>
      <c r="G29" s="45"/>
      <c r="H29" s="46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</row>
    <row r="30" spans="1:60" x14ac:dyDescent="0.2">
      <c r="A30" s="36">
        <v>55</v>
      </c>
      <c r="B30" s="37">
        <v>223200000124</v>
      </c>
      <c r="C30" s="38" t="s">
        <v>11</v>
      </c>
      <c r="D30" s="54">
        <f>VLOOKUP(B30,Итог!$B$2:$D$53,3,0)</f>
        <v>2016</v>
      </c>
      <c r="E30" s="54">
        <f>VLOOKUP(B30,Итог!$B$2:$G$53,6,0)</f>
        <v>5400</v>
      </c>
      <c r="F30" s="54">
        <f>VLOOKUP(B30,Итог!$B$2:$H$53,7,0)</f>
        <v>60</v>
      </c>
      <c r="G30" s="45"/>
      <c r="H30" s="46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</row>
    <row r="31" spans="1:60" x14ac:dyDescent="0.2">
      <c r="A31" s="36">
        <v>57</v>
      </c>
      <c r="B31" s="37">
        <v>223200000125</v>
      </c>
      <c r="C31" s="38" t="s">
        <v>11</v>
      </c>
      <c r="D31" s="54">
        <f>VLOOKUP(B31,Итог!$B$2:$D$53,3,0)</f>
        <v>2016</v>
      </c>
      <c r="E31" s="54">
        <f>VLOOKUP(B31,Итог!$B$2:$G$53,6,0)</f>
        <v>5400</v>
      </c>
      <c r="F31" s="54">
        <f>VLOOKUP(B31,Итог!$B$2:$H$53,7,0)</f>
        <v>60</v>
      </c>
      <c r="G31" s="45"/>
      <c r="H31" s="46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</row>
    <row r="32" spans="1:60" x14ac:dyDescent="0.2">
      <c r="A32" s="36">
        <v>58</v>
      </c>
      <c r="B32" s="37">
        <v>223200000125</v>
      </c>
      <c r="C32" s="38" t="s">
        <v>11</v>
      </c>
      <c r="D32" s="54">
        <f>VLOOKUP(B32,Итог!$B$2:$D$53,3,0)</f>
        <v>2016</v>
      </c>
      <c r="E32" s="54">
        <f>VLOOKUP(B32,Итог!$B$2:$G$53,6,0)</f>
        <v>5400</v>
      </c>
      <c r="F32" s="54">
        <f>VLOOKUP(B32,Итог!$B$2:$H$53,7,0)</f>
        <v>60</v>
      </c>
      <c r="G32" s="45"/>
      <c r="H32" s="46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</row>
    <row r="33" spans="1:60" x14ac:dyDescent="0.2">
      <c r="A33" s="36">
        <v>60</v>
      </c>
      <c r="B33" s="37">
        <v>223200000128</v>
      </c>
      <c r="C33" s="38" t="s">
        <v>11</v>
      </c>
      <c r="D33" s="54">
        <f>VLOOKUP(B33,Итог!$B$2:$D$53,3,0)</f>
        <v>2016</v>
      </c>
      <c r="E33" s="54">
        <f>VLOOKUP(B33,Итог!$B$2:$G$53,6,0)</f>
        <v>5400</v>
      </c>
      <c r="F33" s="54">
        <f>VLOOKUP(B33,Итог!$B$2:$H$53,7,0)</f>
        <v>60</v>
      </c>
      <c r="G33" s="45"/>
      <c r="H33" s="46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</row>
    <row r="34" spans="1:60" x14ac:dyDescent="0.2">
      <c r="A34" s="36">
        <v>62</v>
      </c>
      <c r="B34" s="37">
        <v>223200000127</v>
      </c>
      <c r="C34" s="38" t="s">
        <v>11</v>
      </c>
      <c r="D34" s="54">
        <f>VLOOKUP(B34,Итог!$B$2:$D$53,3,0)</f>
        <v>2016</v>
      </c>
      <c r="E34" s="54">
        <f>VLOOKUP(B34,Итог!$B$2:$G$53,6,0)</f>
        <v>5400</v>
      </c>
      <c r="F34" s="54">
        <f>VLOOKUP(B34,Итог!$B$2:$H$53,7,0)</f>
        <v>60</v>
      </c>
      <c r="G34" s="45"/>
      <c r="H34" s="46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</row>
    <row r="35" spans="1:60" x14ac:dyDescent="0.2">
      <c r="A35" s="36">
        <v>64</v>
      </c>
      <c r="B35" s="37">
        <v>223200000127</v>
      </c>
      <c r="C35" s="38" t="s">
        <v>11</v>
      </c>
      <c r="D35" s="54">
        <f>VLOOKUP(B35,Итог!$B$2:$D$53,3,0)</f>
        <v>2016</v>
      </c>
      <c r="E35" s="54">
        <f>VLOOKUP(B35,Итог!$B$2:$G$53,6,0)</f>
        <v>5400</v>
      </c>
      <c r="F35" s="54">
        <f>VLOOKUP(B35,Итог!$B$2:$H$53,7,0)</f>
        <v>60</v>
      </c>
      <c r="G35" s="45"/>
      <c r="H35" s="46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</row>
    <row r="36" spans="1:60" x14ac:dyDescent="0.2">
      <c r="A36" s="36">
        <v>66</v>
      </c>
      <c r="B36" s="37">
        <v>223200000128</v>
      </c>
      <c r="C36" s="38" t="s">
        <v>11</v>
      </c>
      <c r="D36" s="54">
        <f>VLOOKUP(B36,Итог!$B$2:$D$53,3,0)</f>
        <v>2016</v>
      </c>
      <c r="E36" s="54">
        <f>VLOOKUP(B36,Итог!$B$2:$G$53,6,0)</f>
        <v>5400</v>
      </c>
      <c r="F36" s="54">
        <f>VLOOKUP(B36,Итог!$B$2:$H$53,7,0)</f>
        <v>60</v>
      </c>
      <c r="G36" s="45"/>
      <c r="H36" s="46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60" x14ac:dyDescent="0.2">
      <c r="A37" s="36">
        <v>69</v>
      </c>
      <c r="B37" s="37">
        <v>223200000129</v>
      </c>
      <c r="C37" s="38" t="s">
        <v>11</v>
      </c>
      <c r="D37" s="54">
        <f>VLOOKUP(B37,Итог!$B$2:$D$53,3,0)</f>
        <v>2016</v>
      </c>
      <c r="E37" s="54">
        <f>VLOOKUP(B37,Итог!$B$2:$G$53,6,0)</f>
        <v>4200</v>
      </c>
      <c r="F37" s="54">
        <f>VLOOKUP(B37,Итог!$B$2:$H$53,7,0)</f>
        <v>50</v>
      </c>
      <c r="G37" s="45"/>
      <c r="H37" s="46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</row>
    <row r="38" spans="1:60" x14ac:dyDescent="0.2">
      <c r="A38" s="36">
        <v>70</v>
      </c>
      <c r="B38" s="37">
        <v>223200000129</v>
      </c>
      <c r="C38" s="38" t="s">
        <v>11</v>
      </c>
      <c r="D38" s="54">
        <f>VLOOKUP(B38,Итог!$B$2:$D$53,3,0)</f>
        <v>2016</v>
      </c>
      <c r="E38" s="54">
        <f>VLOOKUP(B38,Итог!$B$2:$G$53,6,0)</f>
        <v>4200</v>
      </c>
      <c r="F38" s="54">
        <f>VLOOKUP(B38,Итог!$B$2:$H$53,7,0)</f>
        <v>50</v>
      </c>
      <c r="G38" s="45"/>
      <c r="H38" s="46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</row>
    <row r="39" spans="1:60" x14ac:dyDescent="0.25">
      <c r="A39" s="36">
        <v>75</v>
      </c>
      <c r="B39" s="39">
        <v>223200000136</v>
      </c>
      <c r="C39" s="38" t="s">
        <v>13</v>
      </c>
      <c r="D39" s="54">
        <f>VLOOKUP(B39,Итог!$B$2:$D$53,3,0)</f>
        <v>2017</v>
      </c>
      <c r="E39" s="54">
        <f>VLOOKUP(B39,Итог!$B$2:$G$53,6,0)</f>
        <v>8200</v>
      </c>
      <c r="F39" s="54">
        <f>VLOOKUP(B39,Итог!$B$2:$H$53,7,0)</f>
        <v>90</v>
      </c>
      <c r="G39" s="45"/>
      <c r="H39" s="46"/>
      <c r="I39" s="5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</row>
    <row r="40" spans="1:60" x14ac:dyDescent="0.25">
      <c r="A40" s="36">
        <v>90</v>
      </c>
      <c r="B40" s="51">
        <v>223200000151</v>
      </c>
      <c r="C40" s="38" t="s">
        <v>13</v>
      </c>
      <c r="D40" s="54">
        <f>VLOOKUP(B40,Итог!$B$2:$D$53,3,0)</f>
        <v>2017</v>
      </c>
      <c r="E40" s="54">
        <f>VLOOKUP(B40,Итог!$B$2:$G$53,6,0)</f>
        <v>8200</v>
      </c>
      <c r="F40" s="54">
        <f>VLOOKUP(B40,Итог!$B$2:$H$53,7,0)</f>
        <v>90</v>
      </c>
      <c r="G40" s="45"/>
      <c r="H40" s="46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</row>
    <row r="41" spans="1:60" x14ac:dyDescent="0.25">
      <c r="A41" s="36">
        <v>93</v>
      </c>
      <c r="B41" s="51">
        <v>223200000154</v>
      </c>
      <c r="C41" s="38" t="s">
        <v>13</v>
      </c>
      <c r="D41" s="54">
        <f>VLOOKUP(B41,Итог!$B$2:$D$53,3,0)</f>
        <v>2017</v>
      </c>
      <c r="E41" s="54">
        <f>VLOOKUP(B41,Итог!$B$2:$G$53,6,0)</f>
        <v>8200</v>
      </c>
      <c r="F41" s="54">
        <f>VLOOKUP(B41,Итог!$B$2:$H$53,7,0)</f>
        <v>90</v>
      </c>
      <c r="G41" s="45"/>
      <c r="H41" s="46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</row>
    <row r="42" spans="1:60" x14ac:dyDescent="0.25">
      <c r="A42" s="36">
        <v>94</v>
      </c>
      <c r="B42" s="51">
        <v>223200000155</v>
      </c>
      <c r="C42" s="38" t="s">
        <v>13</v>
      </c>
      <c r="D42" s="54">
        <f>VLOOKUP(B42,Итог!$B$2:$D$53,3,0)</f>
        <v>2017</v>
      </c>
      <c r="E42" s="54">
        <f>VLOOKUP(B42,Итог!$B$2:$G$53,6,0)</f>
        <v>8200</v>
      </c>
      <c r="F42" s="54">
        <f>VLOOKUP(B42,Итог!$B$2:$H$53,7,0)</f>
        <v>90</v>
      </c>
      <c r="G42" s="45"/>
      <c r="H42" s="46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</row>
    <row r="43" spans="1:60" x14ac:dyDescent="0.2">
      <c r="A43" s="36">
        <v>123</v>
      </c>
      <c r="B43" s="37">
        <v>223200000190</v>
      </c>
      <c r="C43" s="38" t="s">
        <v>15</v>
      </c>
      <c r="D43" s="54">
        <f>VLOOKUP(B43,Итог!$B$2:$D$53,3,0)</f>
        <v>2018</v>
      </c>
      <c r="E43" s="54">
        <f>VLOOKUP(B43,Итог!$B$2:$G$53,6,0)</f>
        <v>5200</v>
      </c>
      <c r="F43" s="54">
        <f>VLOOKUP(B43,Итог!$B$2:$H$53,7,0)</f>
        <v>60</v>
      </c>
      <c r="G43" s="45"/>
      <c r="H43" s="46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60" x14ac:dyDescent="0.2">
      <c r="A44" s="36">
        <v>127</v>
      </c>
      <c r="B44" s="37">
        <v>223200000194</v>
      </c>
      <c r="C44" s="38" t="s">
        <v>15</v>
      </c>
      <c r="D44" s="54">
        <f>VLOOKUP(B44,Итог!$B$2:$D$53,3,0)</f>
        <v>2018</v>
      </c>
      <c r="E44" s="54">
        <f>VLOOKUP(B44,Итог!$B$2:$G$53,6,0)</f>
        <v>5200</v>
      </c>
      <c r="F44" s="54">
        <f>VLOOKUP(B44,Итог!$B$2:$H$53,7,0)</f>
        <v>60</v>
      </c>
      <c r="G44" s="45"/>
      <c r="H44" s="46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</row>
    <row r="45" spans="1:60" x14ac:dyDescent="0.2">
      <c r="A45" s="36">
        <v>129</v>
      </c>
      <c r="B45" s="37">
        <v>223200000196</v>
      </c>
      <c r="C45" s="38" t="s">
        <v>15</v>
      </c>
      <c r="D45" s="54">
        <f>VLOOKUP(B45,Итог!$B$2:$D$53,3,0)</f>
        <v>2018</v>
      </c>
      <c r="E45" s="54">
        <f>VLOOKUP(B45,Итог!$B$2:$G$53,6,0)</f>
        <v>5200</v>
      </c>
      <c r="F45" s="54">
        <f>VLOOKUP(B45,Итог!$B$2:$H$53,7,0)</f>
        <v>60</v>
      </c>
      <c r="G45" s="45"/>
      <c r="H45" s="46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</row>
    <row r="46" spans="1:60" x14ac:dyDescent="0.2">
      <c r="A46" s="36">
        <v>134</v>
      </c>
      <c r="B46" s="37">
        <v>223200000201</v>
      </c>
      <c r="C46" s="38" t="s">
        <v>15</v>
      </c>
      <c r="D46" s="54">
        <f>VLOOKUP(B46,Итог!$B$2:$D$53,3,0)</f>
        <v>2018</v>
      </c>
      <c r="E46" s="54">
        <f>VLOOKUP(B46,Итог!$B$2:$G$53,6,0)</f>
        <v>5200</v>
      </c>
      <c r="F46" s="54">
        <f>VLOOKUP(B46,Итог!$B$2:$H$53,7,0)</f>
        <v>60</v>
      </c>
      <c r="G46" s="55">
        <v>70</v>
      </c>
      <c r="H46" s="55">
        <v>70</v>
      </c>
      <c r="I46" s="58">
        <v>88.209299999999999</v>
      </c>
      <c r="J46" s="59">
        <f>G46*I46</f>
        <v>6174.6509999999998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</row>
    <row r="47" spans="1:60" x14ac:dyDescent="0.2">
      <c r="A47" s="36">
        <v>136</v>
      </c>
      <c r="B47" s="37">
        <v>223200000203</v>
      </c>
      <c r="C47" s="38" t="s">
        <v>15</v>
      </c>
      <c r="D47" s="54">
        <f>VLOOKUP(B47,Итог!$B$2:$D$53,3,0)</f>
        <v>2018</v>
      </c>
      <c r="E47" s="54">
        <f>VLOOKUP(B47,Итог!$B$2:$G$53,6,0)</f>
        <v>5200</v>
      </c>
      <c r="F47" s="54">
        <f>VLOOKUP(B47,Итог!$B$2:$H$53,7,0)</f>
        <v>60</v>
      </c>
      <c r="G47" s="45"/>
      <c r="H47" s="46"/>
      <c r="I47" s="42"/>
      <c r="J47" s="59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</row>
    <row r="48" spans="1:60" x14ac:dyDescent="0.2">
      <c r="A48" s="36">
        <v>138</v>
      </c>
      <c r="B48" s="37">
        <v>223200000205</v>
      </c>
      <c r="C48" s="38" t="s">
        <v>15</v>
      </c>
      <c r="D48" s="54">
        <f>VLOOKUP(B48,Итог!$B$2:$D$53,3,0)</f>
        <v>2018</v>
      </c>
      <c r="E48" s="54">
        <f>VLOOKUP(B48,Итог!$B$2:$G$53,6,0)</f>
        <v>5200</v>
      </c>
      <c r="F48" s="54">
        <f>VLOOKUP(B48,Итог!$B$2:$H$53,7,0)</f>
        <v>60</v>
      </c>
      <c r="G48" s="55">
        <v>70</v>
      </c>
      <c r="H48" s="55">
        <v>70</v>
      </c>
      <c r="I48" s="58">
        <v>88.209299999999999</v>
      </c>
      <c r="J48" s="59">
        <f>G48*I48</f>
        <v>6174.6509999999998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</row>
    <row r="49" spans="1:60" x14ac:dyDescent="0.2">
      <c r="A49" s="36">
        <v>139</v>
      </c>
      <c r="B49" s="37">
        <v>223200000206</v>
      </c>
      <c r="C49" s="38" t="s">
        <v>15</v>
      </c>
      <c r="D49" s="54">
        <f>VLOOKUP(B49,Итог!$B$2:$D$53,3,0)</f>
        <v>2018</v>
      </c>
      <c r="E49" s="54">
        <f>VLOOKUP(B49,Итог!$B$2:$G$53,6,0)</f>
        <v>5200</v>
      </c>
      <c r="F49" s="54">
        <f>VLOOKUP(B49,Итог!$B$2:$H$53,7,0)</f>
        <v>60</v>
      </c>
      <c r="G49" s="45"/>
      <c r="H49" s="46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</row>
    <row r="50" spans="1:60" x14ac:dyDescent="0.2">
      <c r="A50" s="36">
        <v>140</v>
      </c>
      <c r="B50" s="37">
        <v>223200000207</v>
      </c>
      <c r="C50" s="38" t="s">
        <v>15</v>
      </c>
      <c r="D50" s="54">
        <f>VLOOKUP(B50,Итог!$B$2:$D$53,3,0)</f>
        <v>2018</v>
      </c>
      <c r="E50" s="54">
        <f>VLOOKUP(B50,Итог!$B$2:$G$53,6,0)</f>
        <v>5200</v>
      </c>
      <c r="F50" s="54">
        <f>VLOOKUP(B50,Итог!$B$2:$H$53,7,0)</f>
        <v>60</v>
      </c>
      <c r="G50" s="45"/>
      <c r="H50" s="46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</row>
    <row r="51" spans="1:60" x14ac:dyDescent="0.2">
      <c r="A51" s="36">
        <v>143</v>
      </c>
      <c r="B51" s="37">
        <v>223220000009</v>
      </c>
      <c r="C51" s="40" t="s">
        <v>17</v>
      </c>
      <c r="D51" s="54">
        <f>VLOOKUP(B51,Итог!$B$2:$D$53,3,0)</f>
        <v>2016</v>
      </c>
      <c r="E51" s="54">
        <f>VLOOKUP(B51,Итог!$B$2:$G$53,6,0)</f>
        <v>3900</v>
      </c>
      <c r="F51" s="54">
        <f>VLOOKUP(B51,Итог!$B$2:$H$53,7,0)</f>
        <v>40</v>
      </c>
      <c r="G51" s="45"/>
      <c r="H51" s="46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</row>
    <row r="52" spans="1:60" x14ac:dyDescent="0.2">
      <c r="A52" s="36">
        <v>144</v>
      </c>
      <c r="B52" s="37">
        <v>223220000014</v>
      </c>
      <c r="C52" s="40" t="s">
        <v>18</v>
      </c>
      <c r="D52" s="54">
        <f>VLOOKUP(B52,Итог!$B$2:$D$53,3,0)</f>
        <v>2017</v>
      </c>
      <c r="E52" s="54">
        <f>VLOOKUP(B52,Итог!$B$2:$G$53,6,0)</f>
        <v>7000</v>
      </c>
      <c r="F52" s="54">
        <f>VLOOKUP(B52,Итог!$B$2:$H$53,7,0)</f>
        <v>100</v>
      </c>
      <c r="G52" s="45"/>
      <c r="H52" s="46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</row>
    <row r="53" spans="1:60" x14ac:dyDescent="0.2">
      <c r="A53" s="36">
        <v>145</v>
      </c>
      <c r="B53" s="37">
        <v>223220000018</v>
      </c>
      <c r="C53" s="40" t="s">
        <v>19</v>
      </c>
      <c r="D53" s="54">
        <f>VLOOKUP(B53,Итог!$B$2:$D$53,3,0)</f>
        <v>2019</v>
      </c>
      <c r="E53" s="54">
        <f>VLOOKUP(B53,Итог!$B$2:$G$53,6,0)</f>
        <v>14800</v>
      </c>
      <c r="F53" s="54">
        <f>VLOOKUP(B53,Итог!$B$2:$H$53,7,0)</f>
        <v>170</v>
      </c>
      <c r="G53" s="45"/>
      <c r="H53" s="46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1:60" x14ac:dyDescent="0.25">
      <c r="A54" s="43"/>
      <c r="B54" s="43"/>
      <c r="C54" s="44" t="s">
        <v>29</v>
      </c>
      <c r="D54" s="53"/>
      <c r="E54" s="53"/>
      <c r="F54" s="56">
        <v>120</v>
      </c>
      <c r="G54" s="57">
        <v>140</v>
      </c>
      <c r="H54" s="47">
        <v>140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</sheetData>
  <autoFilter ref="A1:H54" xr:uid="{E45219F8-4FCF-4A5B-83B1-860716F37D0D}"/>
  <pageMargins left="0.7" right="0.7" top="0.75" bottom="0.75" header="0.3" footer="0.3"/>
  <pageSetup paperSize="9" orientation="portrait" verticalDpi="0" r:id="rId1"/>
  <headerFooter>
    <oddFooter>&amp;C_x000D_&amp;1#&amp;"Calibri"&amp;10&amp;KA80000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8E01F-B5F1-43C1-A8A7-3FF092B9A76D}">
  <sheetPr>
    <tabColor theme="3" tint="0.39997558519241921"/>
  </sheetPr>
  <dimension ref="A1:BG52"/>
  <sheetViews>
    <sheetView tabSelected="1" zoomScale="115" zoomScaleNormal="115" workbookViewId="0">
      <pane xSplit="3" ySplit="1" topLeftCell="D17" activePane="bottomRight" state="frozen"/>
      <selection pane="topRight" activeCell="I1" sqref="I1"/>
      <selection pane="bottomLeft" activeCell="A2" sqref="A2"/>
      <selection pane="bottomRight" activeCell="C27" sqref="C27"/>
    </sheetView>
  </sheetViews>
  <sheetFormatPr defaultColWidth="9.140625" defaultRowHeight="14.25" x14ac:dyDescent="0.25"/>
  <cols>
    <col min="1" max="1" width="8.42578125" style="8" bestFit="1" customWidth="1"/>
    <col min="2" max="2" width="18" style="8" bestFit="1" customWidth="1"/>
    <col min="3" max="3" width="46.85546875" style="1" bestFit="1" customWidth="1"/>
    <col min="4" max="6" width="11.7109375" style="1" customWidth="1"/>
    <col min="7" max="7" width="12.5703125" style="48" hidden="1" customWidth="1"/>
    <col min="8" max="8" width="11.28515625" style="12" bestFit="1" customWidth="1"/>
    <col min="9" max="16384" width="9.140625" style="12"/>
  </cols>
  <sheetData>
    <row r="1" spans="1:59" s="22" customFormat="1" ht="25.5" x14ac:dyDescent="0.25">
      <c r="A1" s="35" t="s">
        <v>23</v>
      </c>
      <c r="B1" s="35" t="s">
        <v>24</v>
      </c>
      <c r="C1" s="35" t="s">
        <v>25</v>
      </c>
      <c r="D1" s="35" t="s">
        <v>42</v>
      </c>
      <c r="E1" s="35" t="s">
        <v>41</v>
      </c>
      <c r="F1" s="35" t="s">
        <v>40</v>
      </c>
      <c r="G1" s="35" t="s">
        <v>38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59" x14ac:dyDescent="0.2">
      <c r="A2" s="36">
        <v>1</v>
      </c>
      <c r="B2" s="37">
        <v>223200000029</v>
      </c>
      <c r="C2" s="38" t="s">
        <v>1</v>
      </c>
      <c r="D2" s="54">
        <f>VLOOKUP(B2,Итог!$B$2:$D$53,3,0)</f>
        <v>2011</v>
      </c>
      <c r="E2" s="54">
        <f>VLOOKUP(B2,Итог!$B$2:$G$53,6,0)</f>
        <v>2500</v>
      </c>
      <c r="F2" s="54">
        <f>VLOOKUP(B2,Итог!$B$2:$H$53,7,0)</f>
        <v>30</v>
      </c>
      <c r="G2" s="46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</row>
    <row r="3" spans="1:59" x14ac:dyDescent="0.2">
      <c r="A3" s="36">
        <v>6</v>
      </c>
      <c r="B3" s="37">
        <v>223200000081</v>
      </c>
      <c r="C3" s="38" t="s">
        <v>3</v>
      </c>
      <c r="D3" s="54">
        <f>VLOOKUP(B3,Итог!$B$2:$D$53,3,0)</f>
        <v>2013</v>
      </c>
      <c r="E3" s="54">
        <f>VLOOKUP(B3,Итог!$B$2:$G$53,6,0)</f>
        <v>5000</v>
      </c>
      <c r="F3" s="54">
        <f>VLOOKUP(B3,Итог!$B$2:$H$53,7,0)</f>
        <v>60</v>
      </c>
      <c r="G3" s="46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x14ac:dyDescent="0.2">
      <c r="A4" s="36">
        <v>9</v>
      </c>
      <c r="B4" s="37">
        <v>223200000083</v>
      </c>
      <c r="C4" s="38" t="s">
        <v>3</v>
      </c>
      <c r="D4" s="54">
        <f>VLOOKUP(B4,Итог!$B$2:$D$53,3,0)</f>
        <v>2013</v>
      </c>
      <c r="E4" s="54">
        <f>VLOOKUP(B4,Итог!$B$2:$G$53,6,0)</f>
        <v>3000</v>
      </c>
      <c r="F4" s="54">
        <f>VLOOKUP(B4,Итог!$B$2:$H$53,7,0)</f>
        <v>30</v>
      </c>
      <c r="G4" s="46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1:59" x14ac:dyDescent="0.2">
      <c r="A5" s="36">
        <v>11</v>
      </c>
      <c r="B5" s="37">
        <v>223200000086</v>
      </c>
      <c r="C5" s="38" t="s">
        <v>3</v>
      </c>
      <c r="D5" s="54">
        <f>VLOOKUP(B5,Итог!$B$2:$D$53,3,0)</f>
        <v>2013</v>
      </c>
      <c r="E5" s="54">
        <f>VLOOKUP(B5,Итог!$B$2:$G$53,6,0)</f>
        <v>5000</v>
      </c>
      <c r="F5" s="54">
        <f>VLOOKUP(B5,Итог!$B$2:$H$53,7,0)</f>
        <v>60</v>
      </c>
      <c r="G5" s="46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</row>
    <row r="6" spans="1:59" x14ac:dyDescent="0.2">
      <c r="A6" s="36">
        <v>15</v>
      </c>
      <c r="B6" s="50">
        <v>223200000089</v>
      </c>
      <c r="C6" s="38" t="s">
        <v>3</v>
      </c>
      <c r="D6" s="54">
        <f>VLOOKUP(B6,Итог!$B$2:$D$53,3,0)</f>
        <v>2013</v>
      </c>
      <c r="E6" s="54">
        <f>VLOOKUP(B6,Итог!$B$2:$G$53,6,0)</f>
        <v>2600</v>
      </c>
      <c r="F6" s="54">
        <f>VLOOKUP(B6,Итог!$B$2:$H$53,7,0)</f>
        <v>30</v>
      </c>
      <c r="G6" s="4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</row>
    <row r="7" spans="1:59" x14ac:dyDescent="0.2">
      <c r="A7" s="36">
        <v>18</v>
      </c>
      <c r="B7" s="37">
        <v>223200000090</v>
      </c>
      <c r="C7" s="38" t="s">
        <v>3</v>
      </c>
      <c r="D7" s="54">
        <f>VLOOKUP(B7,Итог!$B$2:$D$53,3,0)</f>
        <v>2013</v>
      </c>
      <c r="E7" s="54">
        <f>VLOOKUP(B7,Итог!$B$2:$G$53,6,0)</f>
        <v>3800</v>
      </c>
      <c r="F7" s="54">
        <f>VLOOKUP(B7,Итог!$B$2:$H$53,7,0)</f>
        <v>40</v>
      </c>
      <c r="G7" s="46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</row>
    <row r="8" spans="1:59" x14ac:dyDescent="0.2">
      <c r="A8" s="36">
        <v>19</v>
      </c>
      <c r="B8" s="37">
        <v>223200000093</v>
      </c>
      <c r="C8" s="38" t="s">
        <v>5</v>
      </c>
      <c r="D8" s="54">
        <f>VLOOKUP(B8,Итог!$B$2:$D$53,3,0)</f>
        <v>2014</v>
      </c>
      <c r="E8" s="54">
        <f>VLOOKUP(B8,Итог!$B$2:$G$53,6,0)</f>
        <v>3800</v>
      </c>
      <c r="F8" s="54">
        <f>VLOOKUP(B8,Итог!$B$2:$H$53,7,0)</f>
        <v>40</v>
      </c>
      <c r="G8" s="4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</row>
    <row r="9" spans="1:59" x14ac:dyDescent="0.2">
      <c r="A9" s="36">
        <v>20</v>
      </c>
      <c r="B9" s="37">
        <v>223200000102</v>
      </c>
      <c r="C9" s="38" t="s">
        <v>7</v>
      </c>
      <c r="D9" s="54">
        <f>VLOOKUP(B9,Итог!$B$2:$D$53,3,0)</f>
        <v>2014</v>
      </c>
      <c r="E9" s="54">
        <f>VLOOKUP(B9,Итог!$B$2:$G$53,6,0)</f>
        <v>5200</v>
      </c>
      <c r="F9" s="54">
        <f>VLOOKUP(B9,Итог!$B$2:$H$53,7,0)</f>
        <v>60</v>
      </c>
      <c r="G9" s="46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</row>
    <row r="10" spans="1:59" x14ac:dyDescent="0.2">
      <c r="A10" s="36">
        <v>21</v>
      </c>
      <c r="B10" s="37">
        <v>223200000102</v>
      </c>
      <c r="C10" s="38" t="s">
        <v>7</v>
      </c>
      <c r="D10" s="54">
        <f>VLOOKUP(B10,Итог!$B$2:$D$53,3,0)</f>
        <v>2014</v>
      </c>
      <c r="E10" s="54">
        <f>VLOOKUP(B10,Итог!$B$2:$G$53,6,0)</f>
        <v>5200</v>
      </c>
      <c r="F10" s="54">
        <f>VLOOKUP(B10,Итог!$B$2:$H$53,7,0)</f>
        <v>60</v>
      </c>
      <c r="G10" s="46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</row>
    <row r="11" spans="1:59" x14ac:dyDescent="0.2">
      <c r="A11" s="36">
        <v>22</v>
      </c>
      <c r="B11" s="37">
        <v>223200000102</v>
      </c>
      <c r="C11" s="38" t="s">
        <v>7</v>
      </c>
      <c r="D11" s="54">
        <f>VLOOKUP(B11,Итог!$B$2:$D$53,3,0)</f>
        <v>2014</v>
      </c>
      <c r="E11" s="54">
        <f>VLOOKUP(B11,Итог!$B$2:$G$53,6,0)</f>
        <v>5200</v>
      </c>
      <c r="F11" s="54">
        <f>VLOOKUP(B11,Итог!$B$2:$H$53,7,0)</f>
        <v>60</v>
      </c>
      <c r="G11" s="46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</row>
    <row r="12" spans="1:59" x14ac:dyDescent="0.2">
      <c r="A12" s="36">
        <v>23</v>
      </c>
      <c r="B12" s="37">
        <v>223200000102</v>
      </c>
      <c r="C12" s="38" t="s">
        <v>7</v>
      </c>
      <c r="D12" s="54">
        <f>VLOOKUP(B12,Итог!$B$2:$D$53,3,0)</f>
        <v>2014</v>
      </c>
      <c r="E12" s="54">
        <f>VLOOKUP(B12,Итог!$B$2:$G$53,6,0)</f>
        <v>5200</v>
      </c>
      <c r="F12" s="54">
        <f>VLOOKUP(B12,Итог!$B$2:$H$53,7,0)</f>
        <v>60</v>
      </c>
      <c r="G12" s="4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</row>
    <row r="13" spans="1:59" x14ac:dyDescent="0.2">
      <c r="A13" s="36">
        <v>24</v>
      </c>
      <c r="B13" s="37">
        <v>223200000102</v>
      </c>
      <c r="C13" s="38" t="s">
        <v>7</v>
      </c>
      <c r="D13" s="54">
        <f>VLOOKUP(B13,Итог!$B$2:$D$53,3,0)</f>
        <v>2014</v>
      </c>
      <c r="E13" s="54">
        <f>VLOOKUP(B13,Итог!$B$2:$G$53,6,0)</f>
        <v>5200</v>
      </c>
      <c r="F13" s="54">
        <f>VLOOKUP(B13,Итог!$B$2:$H$53,7,0)</f>
        <v>60</v>
      </c>
      <c r="G13" s="4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</row>
    <row r="14" spans="1:59" x14ac:dyDescent="0.2">
      <c r="A14" s="36">
        <v>25</v>
      </c>
      <c r="B14" s="37">
        <v>223200000102</v>
      </c>
      <c r="C14" s="38" t="s">
        <v>7</v>
      </c>
      <c r="D14" s="54">
        <f>VLOOKUP(B14,Итог!$B$2:$D$53,3,0)</f>
        <v>2014</v>
      </c>
      <c r="E14" s="54">
        <f>VLOOKUP(B14,Итог!$B$2:$G$53,6,0)</f>
        <v>5200</v>
      </c>
      <c r="F14" s="54">
        <f>VLOOKUP(B14,Итог!$B$2:$H$53,7,0)</f>
        <v>60</v>
      </c>
      <c r="G14" s="4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</row>
    <row r="15" spans="1:59" x14ac:dyDescent="0.2">
      <c r="A15" s="36">
        <v>26</v>
      </c>
      <c r="B15" s="37">
        <v>223200000102</v>
      </c>
      <c r="C15" s="38" t="s">
        <v>7</v>
      </c>
      <c r="D15" s="54">
        <f>VLOOKUP(B15,Итог!$B$2:$D$53,3,0)</f>
        <v>2014</v>
      </c>
      <c r="E15" s="54">
        <f>VLOOKUP(B15,Итог!$B$2:$G$53,6,0)</f>
        <v>5200</v>
      </c>
      <c r="F15" s="54">
        <f>VLOOKUP(B15,Итог!$B$2:$H$53,7,0)</f>
        <v>60</v>
      </c>
      <c r="G15" s="4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</row>
    <row r="16" spans="1:59" x14ac:dyDescent="0.2">
      <c r="A16" s="36">
        <v>27</v>
      </c>
      <c r="B16" s="37">
        <v>223200000102</v>
      </c>
      <c r="C16" s="38" t="s">
        <v>7</v>
      </c>
      <c r="D16" s="54">
        <f>VLOOKUP(B16,Итог!$B$2:$D$53,3,0)</f>
        <v>2014</v>
      </c>
      <c r="E16" s="54">
        <f>VLOOKUP(B16,Итог!$B$2:$G$53,6,0)</f>
        <v>5200</v>
      </c>
      <c r="F16" s="54">
        <f>VLOOKUP(B16,Итог!$B$2:$H$53,7,0)</f>
        <v>60</v>
      </c>
      <c r="G16" s="4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</row>
    <row r="17" spans="1:59" x14ac:dyDescent="0.2">
      <c r="A17" s="36">
        <v>28</v>
      </c>
      <c r="B17" s="37">
        <v>223200000102</v>
      </c>
      <c r="C17" s="38" t="s">
        <v>7</v>
      </c>
      <c r="D17" s="54">
        <f>VLOOKUP(B17,Итог!$B$2:$D$53,3,0)</f>
        <v>2014</v>
      </c>
      <c r="E17" s="54">
        <f>VLOOKUP(B17,Итог!$B$2:$G$53,6,0)</f>
        <v>5200</v>
      </c>
      <c r="F17" s="54">
        <f>VLOOKUP(B17,Итог!$B$2:$H$53,7,0)</f>
        <v>60</v>
      </c>
      <c r="G17" s="4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</row>
    <row r="18" spans="1:59" x14ac:dyDescent="0.2">
      <c r="A18" s="36">
        <v>29</v>
      </c>
      <c r="B18" s="37">
        <v>223200000102</v>
      </c>
      <c r="C18" s="38" t="s">
        <v>7</v>
      </c>
      <c r="D18" s="54">
        <f>VLOOKUP(B18,Итог!$B$2:$D$53,3,0)</f>
        <v>2014</v>
      </c>
      <c r="E18" s="54">
        <f>VLOOKUP(B18,Итог!$B$2:$G$53,6,0)</f>
        <v>5200</v>
      </c>
      <c r="F18" s="54">
        <f>VLOOKUP(B18,Итог!$B$2:$H$53,7,0)</f>
        <v>60</v>
      </c>
      <c r="G18" s="46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</row>
    <row r="19" spans="1:59" x14ac:dyDescent="0.2">
      <c r="A19" s="36">
        <v>30</v>
      </c>
      <c r="B19" s="37">
        <v>223200000102</v>
      </c>
      <c r="C19" s="38" t="s">
        <v>7</v>
      </c>
      <c r="D19" s="54">
        <f>VLOOKUP(B19,Итог!$B$2:$D$53,3,0)</f>
        <v>2014</v>
      </c>
      <c r="E19" s="54">
        <f>VLOOKUP(B19,Итог!$B$2:$G$53,6,0)</f>
        <v>5200</v>
      </c>
      <c r="F19" s="54">
        <f>VLOOKUP(B19,Итог!$B$2:$H$53,7,0)</f>
        <v>60</v>
      </c>
      <c r="G19" s="46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</row>
    <row r="20" spans="1:59" x14ac:dyDescent="0.2">
      <c r="A20" s="36">
        <v>31</v>
      </c>
      <c r="B20" s="37">
        <v>223200000102</v>
      </c>
      <c r="C20" s="38" t="s">
        <v>7</v>
      </c>
      <c r="D20" s="54">
        <f>VLOOKUP(B20,Итог!$B$2:$D$53,3,0)</f>
        <v>2014</v>
      </c>
      <c r="E20" s="54">
        <f>VLOOKUP(B20,Итог!$B$2:$G$53,6,0)</f>
        <v>5200</v>
      </c>
      <c r="F20" s="54">
        <f>VLOOKUP(B20,Итог!$B$2:$H$53,7,0)</f>
        <v>60</v>
      </c>
      <c r="G20" s="46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</row>
    <row r="21" spans="1:59" x14ac:dyDescent="0.2">
      <c r="A21" s="36">
        <v>33</v>
      </c>
      <c r="B21" s="37">
        <v>223200000102</v>
      </c>
      <c r="C21" s="38" t="s">
        <v>7</v>
      </c>
      <c r="D21" s="54">
        <f>VLOOKUP(B21,Итог!$B$2:$D$53,3,0)</f>
        <v>2014</v>
      </c>
      <c r="E21" s="54">
        <f>VLOOKUP(B21,Итог!$B$2:$G$53,6,0)</f>
        <v>5200</v>
      </c>
      <c r="F21" s="54">
        <f>VLOOKUP(B21,Итог!$B$2:$H$53,7,0)</f>
        <v>60</v>
      </c>
      <c r="G21" s="46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x14ac:dyDescent="0.2">
      <c r="A22" s="36">
        <v>34</v>
      </c>
      <c r="B22" s="37">
        <v>223200000102</v>
      </c>
      <c r="C22" s="38" t="s">
        <v>7</v>
      </c>
      <c r="D22" s="54">
        <f>VLOOKUP(B22,Итог!$B$2:$D$53,3,0)</f>
        <v>2014</v>
      </c>
      <c r="E22" s="54">
        <f>VLOOKUP(B22,Итог!$B$2:$G$53,6,0)</f>
        <v>5200</v>
      </c>
      <c r="F22" s="54">
        <f>VLOOKUP(B22,Итог!$B$2:$H$53,7,0)</f>
        <v>60</v>
      </c>
      <c r="G22" s="46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x14ac:dyDescent="0.2">
      <c r="A23" s="36">
        <v>35</v>
      </c>
      <c r="B23" s="37">
        <v>223200000102</v>
      </c>
      <c r="C23" s="38" t="s">
        <v>7</v>
      </c>
      <c r="D23" s="54">
        <f>VLOOKUP(B23,Итог!$B$2:$D$53,3,0)</f>
        <v>2014</v>
      </c>
      <c r="E23" s="54">
        <f>VLOOKUP(B23,Итог!$B$2:$G$53,6,0)</f>
        <v>5200</v>
      </c>
      <c r="F23" s="54">
        <f>VLOOKUP(B23,Итог!$B$2:$H$53,7,0)</f>
        <v>60</v>
      </c>
      <c r="G23" s="46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</row>
    <row r="24" spans="1:59" x14ac:dyDescent="0.2">
      <c r="A24" s="36">
        <v>37</v>
      </c>
      <c r="B24" s="37">
        <v>223200000102</v>
      </c>
      <c r="C24" s="38" t="s">
        <v>7</v>
      </c>
      <c r="D24" s="54">
        <f>VLOOKUP(B24,Итог!$B$2:$D$53,3,0)</f>
        <v>2014</v>
      </c>
      <c r="E24" s="54">
        <f>VLOOKUP(B24,Итог!$B$2:$G$53,6,0)</f>
        <v>5200</v>
      </c>
      <c r="F24" s="54">
        <f>VLOOKUP(B24,Итог!$B$2:$H$53,7,0)</f>
        <v>60</v>
      </c>
      <c r="G24" s="46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</row>
    <row r="25" spans="1:59" x14ac:dyDescent="0.2">
      <c r="A25" s="36">
        <v>38</v>
      </c>
      <c r="B25" s="37">
        <v>223200000102</v>
      </c>
      <c r="C25" s="38" t="s">
        <v>7</v>
      </c>
      <c r="D25" s="54">
        <f>VLOOKUP(B25,Итог!$B$2:$D$53,3,0)</f>
        <v>2014</v>
      </c>
      <c r="E25" s="54">
        <f>VLOOKUP(B25,Итог!$B$2:$G$53,6,0)</f>
        <v>5200</v>
      </c>
      <c r="F25" s="54">
        <f>VLOOKUP(B25,Итог!$B$2:$H$53,7,0)</f>
        <v>60</v>
      </c>
      <c r="G25" s="46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</row>
    <row r="26" spans="1:59" x14ac:dyDescent="0.2">
      <c r="A26" s="36">
        <v>39</v>
      </c>
      <c r="B26" s="37">
        <v>223200000102</v>
      </c>
      <c r="C26" s="38" t="s">
        <v>7</v>
      </c>
      <c r="D26" s="54">
        <f>VLOOKUP(B26,Итог!$B$2:$D$53,3,0)</f>
        <v>2014</v>
      </c>
      <c r="E26" s="54">
        <f>VLOOKUP(B26,Итог!$B$2:$G$53,6,0)</f>
        <v>5200</v>
      </c>
      <c r="F26" s="54">
        <f>VLOOKUP(B26,Итог!$B$2:$H$53,7,0)</f>
        <v>60</v>
      </c>
      <c r="G26" s="46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</row>
    <row r="27" spans="1:59" x14ac:dyDescent="0.2">
      <c r="A27" s="36">
        <v>45</v>
      </c>
      <c r="B27" s="37">
        <v>223200000119</v>
      </c>
      <c r="C27" s="38" t="s">
        <v>9</v>
      </c>
      <c r="D27" s="54">
        <f>VLOOKUP(B27,Итог!$B$2:$D$53,3,0)</f>
        <v>2016</v>
      </c>
      <c r="E27" s="54">
        <f>VLOOKUP(B27,Итог!$B$2:$G$53,6,0)</f>
        <v>4400</v>
      </c>
      <c r="F27" s="54">
        <f>VLOOKUP(B27,Итог!$B$2:$H$53,7,0)</f>
        <v>50</v>
      </c>
      <c r="G27" s="4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</row>
    <row r="28" spans="1:59" x14ac:dyDescent="0.2">
      <c r="A28" s="36">
        <v>51</v>
      </c>
      <c r="B28" s="37">
        <v>223200000122</v>
      </c>
      <c r="C28" s="38" t="s">
        <v>11</v>
      </c>
      <c r="D28" s="54">
        <f>VLOOKUP(B28,Итог!$B$2:$D$53,3,0)</f>
        <v>2016</v>
      </c>
      <c r="E28" s="54">
        <f>VLOOKUP(B28,Итог!$B$2:$G$53,6,0)</f>
        <v>3000</v>
      </c>
      <c r="F28" s="54">
        <f>VLOOKUP(B28,Итог!$B$2:$H$53,7,0)</f>
        <v>30</v>
      </c>
      <c r="G28" s="46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</row>
    <row r="29" spans="1:59" x14ac:dyDescent="0.2">
      <c r="A29" s="36">
        <v>54</v>
      </c>
      <c r="B29" s="37">
        <v>223200000124</v>
      </c>
      <c r="C29" s="38" t="s">
        <v>11</v>
      </c>
      <c r="D29" s="54">
        <f>VLOOKUP(B29,Итог!$B$2:$D$53,3,0)</f>
        <v>2016</v>
      </c>
      <c r="E29" s="54">
        <f>VLOOKUP(B29,Итог!$B$2:$G$53,6,0)</f>
        <v>5400</v>
      </c>
      <c r="F29" s="54">
        <f>VLOOKUP(B29,Итог!$B$2:$H$53,7,0)</f>
        <v>60</v>
      </c>
      <c r="G29" s="46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</row>
    <row r="30" spans="1:59" x14ac:dyDescent="0.2">
      <c r="A30" s="36">
        <v>55</v>
      </c>
      <c r="B30" s="37">
        <v>223200000124</v>
      </c>
      <c r="C30" s="38" t="s">
        <v>11</v>
      </c>
      <c r="D30" s="54">
        <f>VLOOKUP(B30,Итог!$B$2:$D$53,3,0)</f>
        <v>2016</v>
      </c>
      <c r="E30" s="54">
        <f>VLOOKUP(B30,Итог!$B$2:$G$53,6,0)</f>
        <v>5400</v>
      </c>
      <c r="F30" s="54">
        <f>VLOOKUP(B30,Итог!$B$2:$H$53,7,0)</f>
        <v>60</v>
      </c>
      <c r="G30" s="46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</row>
    <row r="31" spans="1:59" x14ac:dyDescent="0.2">
      <c r="A31" s="36">
        <v>57</v>
      </c>
      <c r="B31" s="37">
        <v>223200000125</v>
      </c>
      <c r="C31" s="38" t="s">
        <v>11</v>
      </c>
      <c r="D31" s="54">
        <f>VLOOKUP(B31,Итог!$B$2:$D$53,3,0)</f>
        <v>2016</v>
      </c>
      <c r="E31" s="54">
        <f>VLOOKUP(B31,Итог!$B$2:$G$53,6,0)</f>
        <v>5400</v>
      </c>
      <c r="F31" s="54">
        <f>VLOOKUP(B31,Итог!$B$2:$H$53,7,0)</f>
        <v>60</v>
      </c>
      <c r="G31" s="46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</row>
    <row r="32" spans="1:59" x14ac:dyDescent="0.2">
      <c r="A32" s="36">
        <v>58</v>
      </c>
      <c r="B32" s="37">
        <v>223200000125</v>
      </c>
      <c r="C32" s="38" t="s">
        <v>11</v>
      </c>
      <c r="D32" s="54">
        <f>VLOOKUP(B32,Итог!$B$2:$D$53,3,0)</f>
        <v>2016</v>
      </c>
      <c r="E32" s="54">
        <f>VLOOKUP(B32,Итог!$B$2:$G$53,6,0)</f>
        <v>5400</v>
      </c>
      <c r="F32" s="54">
        <f>VLOOKUP(B32,Итог!$B$2:$H$53,7,0)</f>
        <v>60</v>
      </c>
      <c r="G32" s="46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</row>
    <row r="33" spans="1:59" x14ac:dyDescent="0.2">
      <c r="A33" s="36">
        <v>60</v>
      </c>
      <c r="B33" s="37">
        <v>223200000128</v>
      </c>
      <c r="C33" s="38" t="s">
        <v>11</v>
      </c>
      <c r="D33" s="54">
        <f>VLOOKUP(B33,Итог!$B$2:$D$53,3,0)</f>
        <v>2016</v>
      </c>
      <c r="E33" s="54">
        <f>VLOOKUP(B33,Итог!$B$2:$G$53,6,0)</f>
        <v>5400</v>
      </c>
      <c r="F33" s="54">
        <f>VLOOKUP(B33,Итог!$B$2:$H$53,7,0)</f>
        <v>60</v>
      </c>
      <c r="G33" s="46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</row>
    <row r="34" spans="1:59" x14ac:dyDescent="0.2">
      <c r="A34" s="36">
        <v>62</v>
      </c>
      <c r="B34" s="37">
        <v>223200000127</v>
      </c>
      <c r="C34" s="38" t="s">
        <v>11</v>
      </c>
      <c r="D34" s="54">
        <f>VLOOKUP(B34,Итог!$B$2:$D$53,3,0)</f>
        <v>2016</v>
      </c>
      <c r="E34" s="54">
        <f>VLOOKUP(B34,Итог!$B$2:$G$53,6,0)</f>
        <v>5400</v>
      </c>
      <c r="F34" s="54">
        <f>VLOOKUP(B34,Итог!$B$2:$H$53,7,0)</f>
        <v>60</v>
      </c>
      <c r="G34" s="46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</row>
    <row r="35" spans="1:59" x14ac:dyDescent="0.2">
      <c r="A35" s="36">
        <v>64</v>
      </c>
      <c r="B35" s="37">
        <v>223200000127</v>
      </c>
      <c r="C35" s="38" t="s">
        <v>11</v>
      </c>
      <c r="D35" s="54">
        <f>VLOOKUP(B35,Итог!$B$2:$D$53,3,0)</f>
        <v>2016</v>
      </c>
      <c r="E35" s="54">
        <f>VLOOKUP(B35,Итог!$B$2:$G$53,6,0)</f>
        <v>5400</v>
      </c>
      <c r="F35" s="54">
        <f>VLOOKUP(B35,Итог!$B$2:$H$53,7,0)</f>
        <v>60</v>
      </c>
      <c r="G35" s="46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59" x14ac:dyDescent="0.2">
      <c r="A36" s="36">
        <v>66</v>
      </c>
      <c r="B36" s="37">
        <v>223200000128</v>
      </c>
      <c r="C36" s="38" t="s">
        <v>11</v>
      </c>
      <c r="D36" s="54">
        <f>VLOOKUP(B36,Итог!$B$2:$D$53,3,0)</f>
        <v>2016</v>
      </c>
      <c r="E36" s="54">
        <f>VLOOKUP(B36,Итог!$B$2:$G$53,6,0)</f>
        <v>5400</v>
      </c>
      <c r="F36" s="54">
        <f>VLOOKUP(B36,Итог!$B$2:$H$53,7,0)</f>
        <v>60</v>
      </c>
      <c r="G36" s="46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</row>
    <row r="37" spans="1:59" x14ac:dyDescent="0.2">
      <c r="A37" s="36">
        <v>69</v>
      </c>
      <c r="B37" s="37">
        <v>223200000129</v>
      </c>
      <c r="C37" s="38" t="s">
        <v>11</v>
      </c>
      <c r="D37" s="54">
        <f>VLOOKUP(B37,Итог!$B$2:$D$53,3,0)</f>
        <v>2016</v>
      </c>
      <c r="E37" s="54">
        <f>VLOOKUP(B37,Итог!$B$2:$G$53,6,0)</f>
        <v>4200</v>
      </c>
      <c r="F37" s="54">
        <f>VLOOKUP(B37,Итог!$B$2:$H$53,7,0)</f>
        <v>50</v>
      </c>
      <c r="G37" s="46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</row>
    <row r="38" spans="1:59" x14ac:dyDescent="0.2">
      <c r="A38" s="36">
        <v>70</v>
      </c>
      <c r="B38" s="37">
        <v>223200000129</v>
      </c>
      <c r="C38" s="38" t="s">
        <v>11</v>
      </c>
      <c r="D38" s="54">
        <f>VLOOKUP(B38,Итог!$B$2:$D$53,3,0)</f>
        <v>2016</v>
      </c>
      <c r="E38" s="54">
        <f>VLOOKUP(B38,Итог!$B$2:$G$53,6,0)</f>
        <v>4200</v>
      </c>
      <c r="F38" s="54">
        <f>VLOOKUP(B38,Итог!$B$2:$H$53,7,0)</f>
        <v>50</v>
      </c>
      <c r="G38" s="46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</row>
    <row r="39" spans="1:59" x14ac:dyDescent="0.25">
      <c r="A39" s="36">
        <v>75</v>
      </c>
      <c r="B39" s="39">
        <v>223200000136</v>
      </c>
      <c r="C39" s="38" t="s">
        <v>13</v>
      </c>
      <c r="D39" s="54">
        <f>VLOOKUP(B39,Итог!$B$2:$D$53,3,0)</f>
        <v>2017</v>
      </c>
      <c r="E39" s="54">
        <f>VLOOKUP(B39,Итог!$B$2:$G$53,6,0)</f>
        <v>8200</v>
      </c>
      <c r="F39" s="54">
        <f>VLOOKUP(B39,Итог!$B$2:$H$53,7,0)</f>
        <v>90</v>
      </c>
      <c r="G39" s="46"/>
      <c r="H39" s="5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</row>
    <row r="40" spans="1:59" x14ac:dyDescent="0.25">
      <c r="A40" s="36">
        <v>90</v>
      </c>
      <c r="B40" s="51">
        <v>223200000151</v>
      </c>
      <c r="C40" s="38" t="s">
        <v>13</v>
      </c>
      <c r="D40" s="54">
        <f>VLOOKUP(B40,Итог!$B$2:$D$53,3,0)</f>
        <v>2017</v>
      </c>
      <c r="E40" s="54">
        <f>VLOOKUP(B40,Итог!$B$2:$G$53,6,0)</f>
        <v>8200</v>
      </c>
      <c r="F40" s="54">
        <f>VLOOKUP(B40,Итог!$B$2:$H$53,7,0)</f>
        <v>90</v>
      </c>
      <c r="G40" s="4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</row>
    <row r="41" spans="1:59" x14ac:dyDescent="0.25">
      <c r="A41" s="36">
        <v>93</v>
      </c>
      <c r="B41" s="51">
        <v>223200000154</v>
      </c>
      <c r="C41" s="38" t="s">
        <v>13</v>
      </c>
      <c r="D41" s="54">
        <f>VLOOKUP(B41,Итог!$B$2:$D$53,3,0)</f>
        <v>2017</v>
      </c>
      <c r="E41" s="54">
        <f>VLOOKUP(B41,Итог!$B$2:$G$53,6,0)</f>
        <v>8200</v>
      </c>
      <c r="F41" s="54">
        <f>VLOOKUP(B41,Итог!$B$2:$H$53,7,0)</f>
        <v>90</v>
      </c>
      <c r="G41" s="46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</row>
    <row r="42" spans="1:59" x14ac:dyDescent="0.25">
      <c r="A42" s="36">
        <v>94</v>
      </c>
      <c r="B42" s="51">
        <v>223200000155</v>
      </c>
      <c r="C42" s="38" t="s">
        <v>13</v>
      </c>
      <c r="D42" s="54">
        <f>VLOOKUP(B42,Итог!$B$2:$D$53,3,0)</f>
        <v>2017</v>
      </c>
      <c r="E42" s="54">
        <f>VLOOKUP(B42,Итог!$B$2:$G$53,6,0)</f>
        <v>8200</v>
      </c>
      <c r="F42" s="54">
        <f>VLOOKUP(B42,Итог!$B$2:$H$53,7,0)</f>
        <v>90</v>
      </c>
      <c r="G42" s="46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x14ac:dyDescent="0.2">
      <c r="A43" s="36">
        <v>123</v>
      </c>
      <c r="B43" s="37">
        <v>223200000190</v>
      </c>
      <c r="C43" s="38" t="s">
        <v>15</v>
      </c>
      <c r="D43" s="54">
        <f>VLOOKUP(B43,Итог!$B$2:$D$53,3,0)</f>
        <v>2018</v>
      </c>
      <c r="E43" s="54">
        <f>VLOOKUP(B43,Итог!$B$2:$G$53,6,0)</f>
        <v>5200</v>
      </c>
      <c r="F43" s="54">
        <f>VLOOKUP(B43,Итог!$B$2:$H$53,7,0)</f>
        <v>60</v>
      </c>
      <c r="G43" s="46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1:59" x14ac:dyDescent="0.2">
      <c r="A44" s="36">
        <v>127</v>
      </c>
      <c r="B44" s="37">
        <v>223200000194</v>
      </c>
      <c r="C44" s="38" t="s">
        <v>15</v>
      </c>
      <c r="D44" s="54">
        <f>VLOOKUP(B44,Итог!$B$2:$D$53,3,0)</f>
        <v>2018</v>
      </c>
      <c r="E44" s="54">
        <f>VLOOKUP(B44,Итог!$B$2:$G$53,6,0)</f>
        <v>5200</v>
      </c>
      <c r="F44" s="54">
        <f>VLOOKUP(B44,Итог!$B$2:$H$53,7,0)</f>
        <v>60</v>
      </c>
      <c r="G44" s="46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59" x14ac:dyDescent="0.2">
      <c r="A45" s="36">
        <v>129</v>
      </c>
      <c r="B45" s="37">
        <v>223200000196</v>
      </c>
      <c r="C45" s="38" t="s">
        <v>15</v>
      </c>
      <c r="D45" s="54">
        <f>VLOOKUP(B45,Итог!$B$2:$D$53,3,0)</f>
        <v>2018</v>
      </c>
      <c r="E45" s="54">
        <f>VLOOKUP(B45,Итог!$B$2:$G$53,6,0)</f>
        <v>5200</v>
      </c>
      <c r="F45" s="54">
        <f>VLOOKUP(B45,Итог!$B$2:$H$53,7,0)</f>
        <v>60</v>
      </c>
      <c r="G45" s="46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x14ac:dyDescent="0.2">
      <c r="A46" s="36">
        <v>136</v>
      </c>
      <c r="B46" s="37">
        <v>223200000203</v>
      </c>
      <c r="C46" s="38" t="s">
        <v>15</v>
      </c>
      <c r="D46" s="54">
        <f>VLOOKUP(B46,Итог!$B$2:$D$53,3,0)</f>
        <v>2018</v>
      </c>
      <c r="E46" s="54">
        <f>VLOOKUP(B46,Итог!$B$2:$G$53,6,0)</f>
        <v>5200</v>
      </c>
      <c r="F46" s="54">
        <f>VLOOKUP(B46,Итог!$B$2:$H$53,7,0)</f>
        <v>60</v>
      </c>
      <c r="G46" s="46"/>
      <c r="H46" s="42"/>
      <c r="I46" s="59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</row>
    <row r="47" spans="1:59" x14ac:dyDescent="0.2">
      <c r="A47" s="36">
        <v>139</v>
      </c>
      <c r="B47" s="37">
        <v>223200000206</v>
      </c>
      <c r="C47" s="38" t="s">
        <v>15</v>
      </c>
      <c r="D47" s="54">
        <f>VLOOKUP(B47,Итог!$B$2:$D$53,3,0)</f>
        <v>2018</v>
      </c>
      <c r="E47" s="54">
        <f>VLOOKUP(B47,Итог!$B$2:$G$53,6,0)</f>
        <v>5200</v>
      </c>
      <c r="F47" s="54">
        <f>VLOOKUP(B47,Итог!$B$2:$H$53,7,0)</f>
        <v>60</v>
      </c>
      <c r="G47" s="46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</row>
    <row r="48" spans="1:59" x14ac:dyDescent="0.2">
      <c r="A48" s="36">
        <v>140</v>
      </c>
      <c r="B48" s="37">
        <v>223200000207</v>
      </c>
      <c r="C48" s="38" t="s">
        <v>15</v>
      </c>
      <c r="D48" s="54">
        <f>VLOOKUP(B48,Итог!$B$2:$D$53,3,0)</f>
        <v>2018</v>
      </c>
      <c r="E48" s="54">
        <f>VLOOKUP(B48,Итог!$B$2:$G$53,6,0)</f>
        <v>5200</v>
      </c>
      <c r="F48" s="54">
        <f>VLOOKUP(B48,Итог!$B$2:$H$53,7,0)</f>
        <v>60</v>
      </c>
      <c r="G48" s="46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</row>
    <row r="49" spans="1:59" x14ac:dyDescent="0.2">
      <c r="A49" s="36">
        <v>143</v>
      </c>
      <c r="B49" s="37">
        <v>223220000009</v>
      </c>
      <c r="C49" s="40" t="s">
        <v>17</v>
      </c>
      <c r="D49" s="54">
        <f>VLOOKUP(B49,Итог!$B$2:$D$53,3,0)</f>
        <v>2016</v>
      </c>
      <c r="E49" s="54">
        <f>VLOOKUP(B49,Итог!$B$2:$G$53,6,0)</f>
        <v>3900</v>
      </c>
      <c r="F49" s="54">
        <f>VLOOKUP(B49,Итог!$B$2:$H$53,7,0)</f>
        <v>40</v>
      </c>
      <c r="G49" s="46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</row>
    <row r="50" spans="1:59" x14ac:dyDescent="0.2">
      <c r="A50" s="36">
        <v>144</v>
      </c>
      <c r="B50" s="37">
        <v>223220000014</v>
      </c>
      <c r="C50" s="40" t="s">
        <v>18</v>
      </c>
      <c r="D50" s="54">
        <f>VLOOKUP(B50,Итог!$B$2:$D$53,3,0)</f>
        <v>2017</v>
      </c>
      <c r="E50" s="54">
        <f>VLOOKUP(B50,Итог!$B$2:$G$53,6,0)</f>
        <v>7000</v>
      </c>
      <c r="F50" s="54">
        <f>VLOOKUP(B50,Итог!$B$2:$H$53,7,0)</f>
        <v>100</v>
      </c>
      <c r="G50" s="46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</row>
    <row r="51" spans="1:59" x14ac:dyDescent="0.2">
      <c r="A51" s="36">
        <v>145</v>
      </c>
      <c r="B51" s="37">
        <v>223220000018</v>
      </c>
      <c r="C51" s="40" t="s">
        <v>19</v>
      </c>
      <c r="D51" s="54">
        <f>VLOOKUP(B51,Итог!$B$2:$D$53,3,0)</f>
        <v>2019</v>
      </c>
      <c r="E51" s="54">
        <f>VLOOKUP(B51,Итог!$B$2:$G$53,6,0)</f>
        <v>14800</v>
      </c>
      <c r="F51" s="54">
        <f>VLOOKUP(B51,Итог!$B$2:$H$53,7,0)</f>
        <v>170</v>
      </c>
      <c r="G51" s="46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</row>
    <row r="52" spans="1:59" x14ac:dyDescent="0.25">
      <c r="A52" s="43"/>
      <c r="B52" s="43"/>
      <c r="C52" s="44" t="s">
        <v>29</v>
      </c>
      <c r="D52" s="53"/>
      <c r="E52" s="53"/>
      <c r="F52" s="56">
        <v>120</v>
      </c>
      <c r="G52" s="47">
        <v>140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</sheetData>
  <autoFilter ref="A1:G52" xr:uid="{E45219F8-4FCF-4A5B-83B1-860716F37D0D}"/>
  <pageMargins left="0.7" right="0.7" top="0.75" bottom="0.75" header="0.3" footer="0.3"/>
  <pageSetup paperSize="9" orientation="portrait" verticalDpi="0" r:id="rId1"/>
  <headerFooter>
    <oddFooter>&amp;C_x000D_&amp;1#&amp;"Calibri"&amp;10&amp;KA80000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0B70-F918-492F-9B46-29EA348059B6}">
  <sheetPr>
    <tabColor theme="3" tint="0.39997558519241921"/>
  </sheetPr>
  <dimension ref="A1:BR50"/>
  <sheetViews>
    <sheetView zoomScale="115" zoomScaleNormal="115" workbookViewId="0">
      <pane xSplit="3" ySplit="1" topLeftCell="D2" activePane="bottomRight" state="frozen"/>
      <selection pane="topRight" activeCell="I1" sqref="I1"/>
      <selection pane="bottomLeft" activeCell="A2" sqref="A2"/>
      <selection pane="bottomRight" activeCell="A17" sqref="A17"/>
    </sheetView>
  </sheetViews>
  <sheetFormatPr defaultColWidth="9.140625" defaultRowHeight="14.25" x14ac:dyDescent="0.25"/>
  <cols>
    <col min="1" max="1" width="8.42578125" style="8" bestFit="1" customWidth="1"/>
    <col min="2" max="2" width="18" style="8" bestFit="1" customWidth="1"/>
    <col min="3" max="3" width="46.85546875" style="1" bestFit="1" customWidth="1"/>
    <col min="4" max="6" width="11.7109375" style="1" customWidth="1"/>
    <col min="7" max="16" width="8.140625" style="12" customWidth="1"/>
    <col min="17" max="17" width="9" style="12" customWidth="1"/>
    <col min="18" max="18" width="12.5703125" style="48" bestFit="1" customWidth="1"/>
    <col min="19" max="19" width="11.28515625" style="12" bestFit="1" customWidth="1"/>
    <col min="20" max="16384" width="9.140625" style="12"/>
  </cols>
  <sheetData>
    <row r="1" spans="1:70" s="22" customFormat="1" ht="45.75" customHeight="1" x14ac:dyDescent="0.25">
      <c r="A1" s="35" t="s">
        <v>23</v>
      </c>
      <c r="B1" s="35" t="s">
        <v>24</v>
      </c>
      <c r="C1" s="35" t="s">
        <v>25</v>
      </c>
      <c r="D1" s="35"/>
      <c r="E1" s="35"/>
      <c r="F1" s="35"/>
      <c r="G1" s="49" t="s">
        <v>32</v>
      </c>
      <c r="H1" s="49" t="s">
        <v>31</v>
      </c>
      <c r="I1" s="49" t="s">
        <v>30</v>
      </c>
      <c r="J1" s="36" t="s">
        <v>30</v>
      </c>
      <c r="K1" s="36" t="s">
        <v>33</v>
      </c>
      <c r="L1" s="36" t="s">
        <v>34</v>
      </c>
      <c r="M1" s="36" t="s">
        <v>35</v>
      </c>
      <c r="N1" s="36" t="s">
        <v>36</v>
      </c>
      <c r="O1" s="49" t="s">
        <v>37</v>
      </c>
      <c r="P1" s="36" t="s">
        <v>37</v>
      </c>
      <c r="Q1" s="36" t="s">
        <v>37</v>
      </c>
      <c r="R1" s="36" t="s">
        <v>38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</row>
    <row r="2" spans="1:70" x14ac:dyDescent="0.2">
      <c r="A2" s="36">
        <v>1</v>
      </c>
      <c r="B2" s="37">
        <v>223200000029</v>
      </c>
      <c r="C2" s="38" t="s">
        <v>1</v>
      </c>
      <c r="D2" s="54">
        <f>VLOOKUP(B2,Итог!$B$2:$D$53,3,0)</f>
        <v>2011</v>
      </c>
      <c r="E2" s="54">
        <f>VLOOKUP(B2,Итог!$B$2:$G$53,6,0)</f>
        <v>2500</v>
      </c>
      <c r="F2" s="54">
        <f>VLOOKUP(B2,Итог!$B$2:$H$53,7,0)</f>
        <v>30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</row>
    <row r="3" spans="1:70" x14ac:dyDescent="0.2">
      <c r="A3" s="36">
        <v>6</v>
      </c>
      <c r="B3" s="37">
        <v>223200000081</v>
      </c>
      <c r="C3" s="38" t="s">
        <v>3</v>
      </c>
      <c r="D3" s="54">
        <f>VLOOKUP(B3,Итог!$B$2:$D$53,3,0)</f>
        <v>2013</v>
      </c>
      <c r="E3" s="54">
        <f>VLOOKUP(B3,Итог!$B$2:$G$53,6,0)</f>
        <v>5000</v>
      </c>
      <c r="F3" s="54">
        <f>VLOOKUP(B3,Итог!$B$2:$H$53,7,0)</f>
        <v>60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</row>
    <row r="4" spans="1:70" x14ac:dyDescent="0.2">
      <c r="A4" s="36">
        <v>9</v>
      </c>
      <c r="B4" s="37">
        <v>223200000083</v>
      </c>
      <c r="C4" s="38" t="s">
        <v>3</v>
      </c>
      <c r="D4" s="54">
        <f>VLOOKUP(B4,Итог!$B$2:$D$53,3,0)</f>
        <v>2013</v>
      </c>
      <c r="E4" s="54">
        <f>VLOOKUP(B4,Итог!$B$2:$G$53,6,0)</f>
        <v>3000</v>
      </c>
      <c r="F4" s="54">
        <f>VLOOKUP(B4,Итог!$B$2:$H$53,7,0)</f>
        <v>30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</row>
    <row r="5" spans="1:70" x14ac:dyDescent="0.2">
      <c r="A5" s="36">
        <v>11</v>
      </c>
      <c r="B5" s="37">
        <v>223200000086</v>
      </c>
      <c r="C5" s="38" t="s">
        <v>3</v>
      </c>
      <c r="D5" s="54">
        <f>VLOOKUP(B5,Итог!$B$2:$D$53,3,0)</f>
        <v>2013</v>
      </c>
      <c r="E5" s="54">
        <f>VLOOKUP(B5,Итог!$B$2:$G$53,6,0)</f>
        <v>5000</v>
      </c>
      <c r="F5" s="54">
        <f>VLOOKUP(B5,Итог!$B$2:$H$53,7,0)</f>
        <v>60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</row>
    <row r="6" spans="1:70" x14ac:dyDescent="0.2">
      <c r="A6" s="36">
        <v>18</v>
      </c>
      <c r="B6" s="37">
        <v>223200000090</v>
      </c>
      <c r="C6" s="38" t="s">
        <v>3</v>
      </c>
      <c r="D6" s="54">
        <f>VLOOKUP(B6,Итог!$B$2:$D$53,3,0)</f>
        <v>2013</v>
      </c>
      <c r="E6" s="54">
        <f>VLOOKUP(B6,Итог!$B$2:$G$53,6,0)</f>
        <v>3800</v>
      </c>
      <c r="F6" s="54">
        <f>VLOOKUP(B6,Итог!$B$2:$H$53,7,0)</f>
        <v>40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</row>
    <row r="7" spans="1:70" x14ac:dyDescent="0.2">
      <c r="A7" s="36">
        <v>19</v>
      </c>
      <c r="B7" s="37">
        <v>223200000093</v>
      </c>
      <c r="C7" s="38" t="s">
        <v>5</v>
      </c>
      <c r="D7" s="54">
        <f>VLOOKUP(B7,Итог!$B$2:$D$53,3,0)</f>
        <v>2014</v>
      </c>
      <c r="E7" s="54">
        <f>VLOOKUP(B7,Итог!$B$2:$G$53,6,0)</f>
        <v>3800</v>
      </c>
      <c r="F7" s="54">
        <f>VLOOKUP(B7,Итог!$B$2:$H$53,7,0)</f>
        <v>40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</row>
    <row r="8" spans="1:70" x14ac:dyDescent="0.2">
      <c r="A8" s="36">
        <v>20</v>
      </c>
      <c r="B8" s="37">
        <v>223200000102</v>
      </c>
      <c r="C8" s="38" t="s">
        <v>7</v>
      </c>
      <c r="D8" s="54">
        <f>VLOOKUP(B8,Итог!$B$2:$D$53,3,0)</f>
        <v>2014</v>
      </c>
      <c r="E8" s="54">
        <f>VLOOKUP(B8,Итог!$B$2:$G$53,6,0)</f>
        <v>5200</v>
      </c>
      <c r="F8" s="54">
        <f>VLOOKUP(B8,Итог!$B$2:$H$53,7,0)</f>
        <v>60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</row>
    <row r="9" spans="1:70" x14ac:dyDescent="0.2">
      <c r="A9" s="36">
        <v>21</v>
      </c>
      <c r="B9" s="37">
        <v>223200000102</v>
      </c>
      <c r="C9" s="38" t="s">
        <v>7</v>
      </c>
      <c r="D9" s="54">
        <f>VLOOKUP(B9,Итог!$B$2:$D$53,3,0)</f>
        <v>2014</v>
      </c>
      <c r="E9" s="54">
        <f>VLOOKUP(B9,Итог!$B$2:$G$53,6,0)</f>
        <v>5200</v>
      </c>
      <c r="F9" s="54">
        <f>VLOOKUP(B9,Итог!$B$2:$H$53,7,0)</f>
        <v>60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</row>
    <row r="10" spans="1:70" x14ac:dyDescent="0.2">
      <c r="A10" s="36">
        <v>22</v>
      </c>
      <c r="B10" s="37">
        <v>223200000102</v>
      </c>
      <c r="C10" s="38" t="s">
        <v>7</v>
      </c>
      <c r="D10" s="54">
        <f>VLOOKUP(B10,Итог!$B$2:$D$53,3,0)</f>
        <v>2014</v>
      </c>
      <c r="E10" s="54">
        <f>VLOOKUP(B10,Итог!$B$2:$G$53,6,0)</f>
        <v>5200</v>
      </c>
      <c r="F10" s="54">
        <f>VLOOKUP(B10,Итог!$B$2:$H$53,7,0)</f>
        <v>60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</row>
    <row r="11" spans="1:70" x14ac:dyDescent="0.2">
      <c r="A11" s="36">
        <v>23</v>
      </c>
      <c r="B11" s="37">
        <v>223200000102</v>
      </c>
      <c r="C11" s="38" t="s">
        <v>7</v>
      </c>
      <c r="D11" s="54">
        <f>VLOOKUP(B11,Итог!$B$2:$D$53,3,0)</f>
        <v>2014</v>
      </c>
      <c r="E11" s="54">
        <f>VLOOKUP(B11,Итог!$B$2:$G$53,6,0)</f>
        <v>5200</v>
      </c>
      <c r="F11" s="54">
        <f>VLOOKUP(B11,Итог!$B$2:$H$53,7,0)</f>
        <v>60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</row>
    <row r="12" spans="1:70" x14ac:dyDescent="0.2">
      <c r="A12" s="36">
        <v>24</v>
      </c>
      <c r="B12" s="37">
        <v>223200000102</v>
      </c>
      <c r="C12" s="38" t="s">
        <v>7</v>
      </c>
      <c r="D12" s="54">
        <f>VLOOKUP(B12,Итог!$B$2:$D$53,3,0)</f>
        <v>2014</v>
      </c>
      <c r="E12" s="54">
        <f>VLOOKUP(B12,Итог!$B$2:$G$53,6,0)</f>
        <v>5200</v>
      </c>
      <c r="F12" s="54">
        <f>VLOOKUP(B12,Итог!$B$2:$H$53,7,0)</f>
        <v>60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</row>
    <row r="13" spans="1:70" x14ac:dyDescent="0.2">
      <c r="A13" s="36">
        <v>25</v>
      </c>
      <c r="B13" s="37">
        <v>223200000102</v>
      </c>
      <c r="C13" s="38" t="s">
        <v>7</v>
      </c>
      <c r="D13" s="54">
        <f>VLOOKUP(B13,Итог!$B$2:$D$53,3,0)</f>
        <v>2014</v>
      </c>
      <c r="E13" s="54">
        <f>VLOOKUP(B13,Итог!$B$2:$G$53,6,0)</f>
        <v>5200</v>
      </c>
      <c r="F13" s="54">
        <f>VLOOKUP(B13,Итог!$B$2:$H$53,7,0)</f>
        <v>60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</row>
    <row r="14" spans="1:70" x14ac:dyDescent="0.2">
      <c r="A14" s="36">
        <v>26</v>
      </c>
      <c r="B14" s="37">
        <v>223200000102</v>
      </c>
      <c r="C14" s="38" t="s">
        <v>7</v>
      </c>
      <c r="D14" s="54">
        <f>VLOOKUP(B14,Итог!$B$2:$D$53,3,0)</f>
        <v>2014</v>
      </c>
      <c r="E14" s="54">
        <f>VLOOKUP(B14,Итог!$B$2:$G$53,6,0)</f>
        <v>5200</v>
      </c>
      <c r="F14" s="54">
        <f>VLOOKUP(B14,Итог!$B$2:$H$53,7,0)</f>
        <v>60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</row>
    <row r="15" spans="1:70" x14ac:dyDescent="0.2">
      <c r="A15" s="36">
        <v>27</v>
      </c>
      <c r="B15" s="37">
        <v>223200000102</v>
      </c>
      <c r="C15" s="38" t="s">
        <v>7</v>
      </c>
      <c r="D15" s="54">
        <f>VLOOKUP(B15,Итог!$B$2:$D$53,3,0)</f>
        <v>2014</v>
      </c>
      <c r="E15" s="54">
        <f>VLOOKUP(B15,Итог!$B$2:$G$53,6,0)</f>
        <v>5200</v>
      </c>
      <c r="F15" s="54">
        <f>VLOOKUP(B15,Итог!$B$2:$H$53,7,0)</f>
        <v>60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</row>
    <row r="16" spans="1:70" x14ac:dyDescent="0.2">
      <c r="A16" s="36">
        <v>28</v>
      </c>
      <c r="B16" s="37">
        <v>223200000102</v>
      </c>
      <c r="C16" s="38" t="s">
        <v>7</v>
      </c>
      <c r="D16" s="54">
        <f>VLOOKUP(B16,Итог!$B$2:$D$53,3,0)</f>
        <v>2014</v>
      </c>
      <c r="E16" s="54">
        <f>VLOOKUP(B16,Итог!$B$2:$G$53,6,0)</f>
        <v>5200</v>
      </c>
      <c r="F16" s="54">
        <f>VLOOKUP(B16,Итог!$B$2:$H$53,7,0)</f>
        <v>60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</row>
    <row r="17" spans="1:70" x14ac:dyDescent="0.2">
      <c r="A17" s="36">
        <v>29</v>
      </c>
      <c r="B17" s="37">
        <v>223200000102</v>
      </c>
      <c r="C17" s="38" t="s">
        <v>7</v>
      </c>
      <c r="D17" s="54">
        <f>VLOOKUP(B17,Итог!$B$2:$D$53,3,0)</f>
        <v>2014</v>
      </c>
      <c r="E17" s="54">
        <f>VLOOKUP(B17,Итог!$B$2:$G$53,6,0)</f>
        <v>5200</v>
      </c>
      <c r="F17" s="54">
        <f>VLOOKUP(B17,Итог!$B$2:$H$53,7,0)</f>
        <v>60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</row>
    <row r="18" spans="1:70" x14ac:dyDescent="0.2">
      <c r="A18" s="36">
        <v>30</v>
      </c>
      <c r="B18" s="37">
        <v>223200000102</v>
      </c>
      <c r="C18" s="38" t="s">
        <v>7</v>
      </c>
      <c r="D18" s="54">
        <f>VLOOKUP(B18,Итог!$B$2:$D$53,3,0)</f>
        <v>2014</v>
      </c>
      <c r="E18" s="54">
        <f>VLOOKUP(B18,Итог!$B$2:$G$53,6,0)</f>
        <v>5200</v>
      </c>
      <c r="F18" s="54">
        <f>VLOOKUP(B18,Итог!$B$2:$H$53,7,0)</f>
        <v>60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</row>
    <row r="19" spans="1:70" x14ac:dyDescent="0.2">
      <c r="A19" s="36">
        <v>31</v>
      </c>
      <c r="B19" s="37">
        <v>223200000102</v>
      </c>
      <c r="C19" s="38" t="s">
        <v>7</v>
      </c>
      <c r="D19" s="54">
        <f>VLOOKUP(B19,Итог!$B$2:$D$53,3,0)</f>
        <v>2014</v>
      </c>
      <c r="E19" s="54">
        <f>VLOOKUP(B19,Итог!$B$2:$G$53,6,0)</f>
        <v>5200</v>
      </c>
      <c r="F19" s="54">
        <f>VLOOKUP(B19,Итог!$B$2:$H$53,7,0)</f>
        <v>60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</row>
    <row r="20" spans="1:70" x14ac:dyDescent="0.2">
      <c r="A20" s="36">
        <v>33</v>
      </c>
      <c r="B20" s="37">
        <v>223200000102</v>
      </c>
      <c r="C20" s="38" t="s">
        <v>7</v>
      </c>
      <c r="D20" s="54">
        <f>VLOOKUP(B20,Итог!$B$2:$D$53,3,0)</f>
        <v>2014</v>
      </c>
      <c r="E20" s="54">
        <f>VLOOKUP(B20,Итог!$B$2:$G$53,6,0)</f>
        <v>5200</v>
      </c>
      <c r="F20" s="54">
        <f>VLOOKUP(B20,Итог!$B$2:$H$53,7,0)</f>
        <v>60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</row>
    <row r="21" spans="1:70" x14ac:dyDescent="0.2">
      <c r="A21" s="36">
        <v>34</v>
      </c>
      <c r="B21" s="37">
        <v>223200000102</v>
      </c>
      <c r="C21" s="38" t="s">
        <v>7</v>
      </c>
      <c r="D21" s="54">
        <f>VLOOKUP(B21,Итог!$B$2:$D$53,3,0)</f>
        <v>2014</v>
      </c>
      <c r="E21" s="54">
        <f>VLOOKUP(B21,Итог!$B$2:$G$53,6,0)</f>
        <v>5200</v>
      </c>
      <c r="F21" s="54">
        <f>VLOOKUP(B21,Итог!$B$2:$H$53,7,0)</f>
        <v>60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</row>
    <row r="22" spans="1:70" x14ac:dyDescent="0.2">
      <c r="A22" s="36">
        <v>35</v>
      </c>
      <c r="B22" s="37">
        <v>223200000102</v>
      </c>
      <c r="C22" s="38" t="s">
        <v>7</v>
      </c>
      <c r="D22" s="54">
        <f>VLOOKUP(B22,Итог!$B$2:$D$53,3,0)</f>
        <v>2014</v>
      </c>
      <c r="E22" s="54">
        <f>VLOOKUP(B22,Итог!$B$2:$G$53,6,0)</f>
        <v>5200</v>
      </c>
      <c r="F22" s="54">
        <f>VLOOKUP(B22,Итог!$B$2:$H$53,7,0)</f>
        <v>60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</row>
    <row r="23" spans="1:70" x14ac:dyDescent="0.2">
      <c r="A23" s="36">
        <v>37</v>
      </c>
      <c r="B23" s="37">
        <v>223200000102</v>
      </c>
      <c r="C23" s="38" t="s">
        <v>7</v>
      </c>
      <c r="D23" s="54">
        <f>VLOOKUP(B23,Итог!$B$2:$D$53,3,0)</f>
        <v>2014</v>
      </c>
      <c r="E23" s="54">
        <f>VLOOKUP(B23,Итог!$B$2:$G$53,6,0)</f>
        <v>5200</v>
      </c>
      <c r="F23" s="54">
        <f>VLOOKUP(B23,Итог!$B$2:$H$53,7,0)</f>
        <v>60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</row>
    <row r="24" spans="1:70" x14ac:dyDescent="0.2">
      <c r="A24" s="36">
        <v>38</v>
      </c>
      <c r="B24" s="37">
        <v>223200000102</v>
      </c>
      <c r="C24" s="38" t="s">
        <v>7</v>
      </c>
      <c r="D24" s="54">
        <f>VLOOKUP(B24,Итог!$B$2:$D$53,3,0)</f>
        <v>2014</v>
      </c>
      <c r="E24" s="54">
        <f>VLOOKUP(B24,Итог!$B$2:$G$53,6,0)</f>
        <v>5200</v>
      </c>
      <c r="F24" s="54">
        <f>VLOOKUP(B24,Итог!$B$2:$H$53,7,0)</f>
        <v>60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</row>
    <row r="25" spans="1:70" x14ac:dyDescent="0.2">
      <c r="A25" s="36">
        <v>39</v>
      </c>
      <c r="B25" s="37">
        <v>223200000102</v>
      </c>
      <c r="C25" s="38" t="s">
        <v>7</v>
      </c>
      <c r="D25" s="54">
        <f>VLOOKUP(B25,Итог!$B$2:$D$53,3,0)</f>
        <v>2014</v>
      </c>
      <c r="E25" s="54">
        <f>VLOOKUP(B25,Итог!$B$2:$G$53,6,0)</f>
        <v>5200</v>
      </c>
      <c r="F25" s="54">
        <f>VLOOKUP(B25,Итог!$B$2:$H$53,7,0)</f>
        <v>60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</row>
    <row r="26" spans="1:70" x14ac:dyDescent="0.2">
      <c r="A26" s="36">
        <v>45</v>
      </c>
      <c r="B26" s="37">
        <v>223200000119</v>
      </c>
      <c r="C26" s="38" t="s">
        <v>9</v>
      </c>
      <c r="D26" s="54">
        <f>VLOOKUP(B26,Итог!$B$2:$D$53,3,0)</f>
        <v>2016</v>
      </c>
      <c r="E26" s="54">
        <f>VLOOKUP(B26,Итог!$B$2:$G$53,6,0)</f>
        <v>4400</v>
      </c>
      <c r="F26" s="54">
        <f>VLOOKUP(B26,Итог!$B$2:$H$53,7,0)</f>
        <v>50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</row>
    <row r="27" spans="1:70" x14ac:dyDescent="0.2">
      <c r="A27" s="36">
        <v>51</v>
      </c>
      <c r="B27" s="37">
        <v>223200000122</v>
      </c>
      <c r="C27" s="38" t="s">
        <v>11</v>
      </c>
      <c r="D27" s="54">
        <f>VLOOKUP(B27,Итог!$B$2:$D$53,3,0)</f>
        <v>2016</v>
      </c>
      <c r="E27" s="54">
        <f>VLOOKUP(B27,Итог!$B$2:$G$53,6,0)</f>
        <v>3000</v>
      </c>
      <c r="F27" s="54">
        <f>VLOOKUP(B27,Итог!$B$2:$H$53,7,0)</f>
        <v>30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</row>
    <row r="28" spans="1:70" x14ac:dyDescent="0.2">
      <c r="A28" s="36">
        <v>54</v>
      </c>
      <c r="B28" s="37">
        <v>223200000124</v>
      </c>
      <c r="C28" s="38" t="s">
        <v>11</v>
      </c>
      <c r="D28" s="54">
        <f>VLOOKUP(B28,Итог!$B$2:$D$53,3,0)</f>
        <v>2016</v>
      </c>
      <c r="E28" s="54">
        <f>VLOOKUP(B28,Итог!$B$2:$G$53,6,0)</f>
        <v>5400</v>
      </c>
      <c r="F28" s="54">
        <f>VLOOKUP(B28,Итог!$B$2:$H$53,7,0)</f>
        <v>60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</row>
    <row r="29" spans="1:70" x14ac:dyDescent="0.2">
      <c r="A29" s="36">
        <v>55</v>
      </c>
      <c r="B29" s="37">
        <v>223200000124</v>
      </c>
      <c r="C29" s="38" t="s">
        <v>11</v>
      </c>
      <c r="D29" s="54">
        <f>VLOOKUP(B29,Итог!$B$2:$D$53,3,0)</f>
        <v>2016</v>
      </c>
      <c r="E29" s="54">
        <f>VLOOKUP(B29,Итог!$B$2:$G$53,6,0)</f>
        <v>5400</v>
      </c>
      <c r="F29" s="54">
        <f>VLOOKUP(B29,Итог!$B$2:$H$53,7,0)</f>
        <v>60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</row>
    <row r="30" spans="1:70" x14ac:dyDescent="0.2">
      <c r="A30" s="36">
        <v>57</v>
      </c>
      <c r="B30" s="37">
        <v>223200000125</v>
      </c>
      <c r="C30" s="38" t="s">
        <v>11</v>
      </c>
      <c r="D30" s="54">
        <f>VLOOKUP(B30,Итог!$B$2:$D$53,3,0)</f>
        <v>2016</v>
      </c>
      <c r="E30" s="54">
        <f>VLOOKUP(B30,Итог!$B$2:$G$53,6,0)</f>
        <v>5400</v>
      </c>
      <c r="F30" s="54">
        <f>VLOOKUP(B30,Итог!$B$2:$H$53,7,0)</f>
        <v>60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</row>
    <row r="31" spans="1:70" x14ac:dyDescent="0.2">
      <c r="A31" s="36">
        <v>58</v>
      </c>
      <c r="B31" s="37">
        <v>223200000125</v>
      </c>
      <c r="C31" s="38" t="s">
        <v>11</v>
      </c>
      <c r="D31" s="54">
        <f>VLOOKUP(B31,Итог!$B$2:$D$53,3,0)</f>
        <v>2016</v>
      </c>
      <c r="E31" s="54">
        <f>VLOOKUP(B31,Итог!$B$2:$G$53,6,0)</f>
        <v>5400</v>
      </c>
      <c r="F31" s="54">
        <f>VLOOKUP(B31,Итог!$B$2:$H$53,7,0)</f>
        <v>60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</row>
    <row r="32" spans="1:70" x14ac:dyDescent="0.2">
      <c r="A32" s="36">
        <v>60</v>
      </c>
      <c r="B32" s="37">
        <v>223200000128</v>
      </c>
      <c r="C32" s="38" t="s">
        <v>11</v>
      </c>
      <c r="D32" s="54">
        <f>VLOOKUP(B32,Итог!$B$2:$D$53,3,0)</f>
        <v>2016</v>
      </c>
      <c r="E32" s="54">
        <f>VLOOKUP(B32,Итог!$B$2:$G$53,6,0)</f>
        <v>5400</v>
      </c>
      <c r="F32" s="54">
        <f>VLOOKUP(B32,Итог!$B$2:$H$53,7,0)</f>
        <v>60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</row>
    <row r="33" spans="1:70" x14ac:dyDescent="0.2">
      <c r="A33" s="36">
        <v>62</v>
      </c>
      <c r="B33" s="37">
        <v>223200000127</v>
      </c>
      <c r="C33" s="38" t="s">
        <v>11</v>
      </c>
      <c r="D33" s="54">
        <f>VLOOKUP(B33,Итог!$B$2:$D$53,3,0)</f>
        <v>2016</v>
      </c>
      <c r="E33" s="54">
        <f>VLOOKUP(B33,Итог!$B$2:$G$53,6,0)</f>
        <v>5400</v>
      </c>
      <c r="F33" s="54">
        <f>VLOOKUP(B33,Итог!$B$2:$H$53,7,0)</f>
        <v>60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</row>
    <row r="34" spans="1:70" x14ac:dyDescent="0.2">
      <c r="A34" s="36">
        <v>64</v>
      </c>
      <c r="B34" s="37">
        <v>223200000127</v>
      </c>
      <c r="C34" s="38" t="s">
        <v>11</v>
      </c>
      <c r="D34" s="54">
        <f>VLOOKUP(B34,Итог!$B$2:$D$53,3,0)</f>
        <v>2016</v>
      </c>
      <c r="E34" s="54">
        <f>VLOOKUP(B34,Итог!$B$2:$G$53,6,0)</f>
        <v>5400</v>
      </c>
      <c r="F34" s="54">
        <f>VLOOKUP(B34,Итог!$B$2:$H$53,7,0)</f>
        <v>60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</row>
    <row r="35" spans="1:70" x14ac:dyDescent="0.2">
      <c r="A35" s="36">
        <v>66</v>
      </c>
      <c r="B35" s="37">
        <v>223200000128</v>
      </c>
      <c r="C35" s="38" t="s">
        <v>11</v>
      </c>
      <c r="D35" s="54">
        <f>VLOOKUP(B35,Итог!$B$2:$D$53,3,0)</f>
        <v>2016</v>
      </c>
      <c r="E35" s="54">
        <f>VLOOKUP(B35,Итог!$B$2:$G$53,6,0)</f>
        <v>5400</v>
      </c>
      <c r="F35" s="54">
        <f>VLOOKUP(B35,Итог!$B$2:$H$53,7,0)</f>
        <v>60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</row>
    <row r="36" spans="1:70" x14ac:dyDescent="0.2">
      <c r="A36" s="36">
        <v>69</v>
      </c>
      <c r="B36" s="37">
        <v>223200000129</v>
      </c>
      <c r="C36" s="38" t="s">
        <v>11</v>
      </c>
      <c r="D36" s="54">
        <f>VLOOKUP(B36,Итог!$B$2:$D$53,3,0)</f>
        <v>2016</v>
      </c>
      <c r="E36" s="54">
        <f>VLOOKUP(B36,Итог!$B$2:$G$53,6,0)</f>
        <v>4200</v>
      </c>
      <c r="F36" s="54">
        <f>VLOOKUP(B36,Итог!$B$2:$H$53,7,0)</f>
        <v>50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</row>
    <row r="37" spans="1:70" x14ac:dyDescent="0.2">
      <c r="A37" s="36">
        <v>70</v>
      </c>
      <c r="B37" s="37">
        <v>223200000129</v>
      </c>
      <c r="C37" s="38" t="s">
        <v>11</v>
      </c>
      <c r="D37" s="54">
        <f>VLOOKUP(B37,Итог!$B$2:$D$53,3,0)</f>
        <v>2016</v>
      </c>
      <c r="E37" s="54">
        <f>VLOOKUP(B37,Итог!$B$2:$G$53,6,0)</f>
        <v>4200</v>
      </c>
      <c r="F37" s="54">
        <f>VLOOKUP(B37,Итог!$B$2:$H$53,7,0)</f>
        <v>50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</row>
    <row r="38" spans="1:70" x14ac:dyDescent="0.25">
      <c r="A38" s="36">
        <v>75</v>
      </c>
      <c r="B38" s="51">
        <v>223200000136</v>
      </c>
      <c r="C38" s="38" t="s">
        <v>13</v>
      </c>
      <c r="D38" s="54">
        <f>VLOOKUP(B38,Итог!$B$2:$D$53,3,0)</f>
        <v>2017</v>
      </c>
      <c r="E38" s="54">
        <f>VLOOKUP(B38,Итог!$B$2:$G$53,6,0)</f>
        <v>8200</v>
      </c>
      <c r="F38" s="54">
        <f>VLOOKUP(B38,Итог!$B$2:$H$53,7,0)</f>
        <v>90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  <c r="S38" s="52">
        <f>H38/1.13</f>
        <v>0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</row>
    <row r="39" spans="1:70" x14ac:dyDescent="0.2">
      <c r="A39" s="36">
        <v>123</v>
      </c>
      <c r="B39" s="37">
        <v>223200000190</v>
      </c>
      <c r="C39" s="38" t="s">
        <v>15</v>
      </c>
      <c r="D39" s="54">
        <f>VLOOKUP(B39,Итог!$B$2:$D$53,3,0)</f>
        <v>2018</v>
      </c>
      <c r="E39" s="54">
        <f>VLOOKUP(B39,Итог!$B$2:$G$53,6,0)</f>
        <v>5200</v>
      </c>
      <c r="F39" s="54">
        <f>VLOOKUP(B39,Итог!$B$2:$H$53,7,0)</f>
        <v>60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</row>
    <row r="40" spans="1:70" x14ac:dyDescent="0.2">
      <c r="A40" s="36">
        <v>127</v>
      </c>
      <c r="B40" s="37">
        <v>223200000194</v>
      </c>
      <c r="C40" s="38" t="s">
        <v>15</v>
      </c>
      <c r="D40" s="54">
        <f>VLOOKUP(B40,Итог!$B$2:$D$53,3,0)</f>
        <v>2018</v>
      </c>
      <c r="E40" s="54">
        <f>VLOOKUP(B40,Итог!$B$2:$G$53,6,0)</f>
        <v>5200</v>
      </c>
      <c r="F40" s="54">
        <f>VLOOKUP(B40,Итог!$B$2:$H$53,7,0)</f>
        <v>60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</row>
    <row r="41" spans="1:70" x14ac:dyDescent="0.2">
      <c r="A41" s="36">
        <v>129</v>
      </c>
      <c r="B41" s="37">
        <v>223200000196</v>
      </c>
      <c r="C41" s="38" t="s">
        <v>15</v>
      </c>
      <c r="D41" s="54">
        <f>VLOOKUP(B41,Итог!$B$2:$D$53,3,0)</f>
        <v>2018</v>
      </c>
      <c r="E41" s="54">
        <f>VLOOKUP(B41,Итог!$B$2:$G$53,6,0)</f>
        <v>5200</v>
      </c>
      <c r="F41" s="54">
        <f>VLOOKUP(B41,Итог!$B$2:$H$53,7,0)</f>
        <v>60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</row>
    <row r="42" spans="1:70" x14ac:dyDescent="0.2">
      <c r="A42" s="36">
        <v>134</v>
      </c>
      <c r="B42" s="37">
        <v>223200000201</v>
      </c>
      <c r="C42" s="38" t="s">
        <v>15</v>
      </c>
      <c r="D42" s="54">
        <f>VLOOKUP(B42,Итог!$B$2:$D$53,3,0)</f>
        <v>2018</v>
      </c>
      <c r="E42" s="54">
        <f>VLOOKUP(B42,Итог!$B$2:$G$53,6,0)</f>
        <v>5200</v>
      </c>
      <c r="F42" s="54">
        <f>VLOOKUP(B42,Итог!$B$2:$H$53,7,0)</f>
        <v>60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</row>
    <row r="43" spans="1:70" x14ac:dyDescent="0.2">
      <c r="A43" s="36">
        <v>136</v>
      </c>
      <c r="B43" s="37">
        <v>223200000203</v>
      </c>
      <c r="C43" s="38" t="s">
        <v>15</v>
      </c>
      <c r="D43" s="54">
        <f>VLOOKUP(B43,Итог!$B$2:$D$53,3,0)</f>
        <v>2018</v>
      </c>
      <c r="E43" s="54">
        <f>VLOOKUP(B43,Итог!$B$2:$G$53,6,0)</f>
        <v>5200</v>
      </c>
      <c r="F43" s="54">
        <f>VLOOKUP(B43,Итог!$B$2:$H$53,7,0)</f>
        <v>60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</row>
    <row r="44" spans="1:70" x14ac:dyDescent="0.2">
      <c r="A44" s="36">
        <v>138</v>
      </c>
      <c r="B44" s="37">
        <v>223200000205</v>
      </c>
      <c r="C44" s="38" t="s">
        <v>15</v>
      </c>
      <c r="D44" s="54">
        <f>VLOOKUP(B44,Итог!$B$2:$D$53,3,0)</f>
        <v>2018</v>
      </c>
      <c r="E44" s="54">
        <f>VLOOKUP(B44,Итог!$B$2:$G$53,6,0)</f>
        <v>5200</v>
      </c>
      <c r="F44" s="54">
        <f>VLOOKUP(B44,Итог!$B$2:$H$53,7,0)</f>
        <v>60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</row>
    <row r="45" spans="1:70" x14ac:dyDescent="0.2">
      <c r="A45" s="36">
        <v>139</v>
      </c>
      <c r="B45" s="37">
        <v>223200000206</v>
      </c>
      <c r="C45" s="38" t="s">
        <v>15</v>
      </c>
      <c r="D45" s="54">
        <f>VLOOKUP(B45,Итог!$B$2:$D$53,3,0)</f>
        <v>2018</v>
      </c>
      <c r="E45" s="54">
        <f>VLOOKUP(B45,Итог!$B$2:$G$53,6,0)</f>
        <v>5200</v>
      </c>
      <c r="F45" s="54">
        <f>VLOOKUP(B45,Итог!$B$2:$H$53,7,0)</f>
        <v>60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</row>
    <row r="46" spans="1:70" x14ac:dyDescent="0.2">
      <c r="A46" s="36">
        <v>140</v>
      </c>
      <c r="B46" s="37">
        <v>223200000207</v>
      </c>
      <c r="C46" s="38" t="s">
        <v>15</v>
      </c>
      <c r="D46" s="54">
        <f>VLOOKUP(B46,Итог!$B$2:$D$53,3,0)</f>
        <v>2018</v>
      </c>
      <c r="E46" s="54">
        <f>VLOOKUP(B46,Итог!$B$2:$G$53,6,0)</f>
        <v>5200</v>
      </c>
      <c r="F46" s="54">
        <f>VLOOKUP(B46,Итог!$B$2:$H$53,7,0)</f>
        <v>60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</row>
    <row r="47" spans="1:70" x14ac:dyDescent="0.2">
      <c r="A47" s="36">
        <v>143</v>
      </c>
      <c r="B47" s="37">
        <v>223220000009</v>
      </c>
      <c r="C47" s="40" t="s">
        <v>17</v>
      </c>
      <c r="D47" s="54">
        <f>VLOOKUP(B47,Итог!$B$2:$D$53,3,0)</f>
        <v>2016</v>
      </c>
      <c r="E47" s="54">
        <f>VLOOKUP(B47,Итог!$B$2:$G$53,6,0)</f>
        <v>3900</v>
      </c>
      <c r="F47" s="54">
        <f>VLOOKUP(B47,Итог!$B$2:$H$53,7,0)</f>
        <v>40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</row>
    <row r="48" spans="1:70" x14ac:dyDescent="0.2">
      <c r="A48" s="36">
        <v>144</v>
      </c>
      <c r="B48" s="37">
        <v>223220000014</v>
      </c>
      <c r="C48" s="40" t="s">
        <v>18</v>
      </c>
      <c r="D48" s="54">
        <f>VLOOKUP(B48,Итог!$B$2:$D$53,3,0)</f>
        <v>2017</v>
      </c>
      <c r="E48" s="54">
        <f>VLOOKUP(B48,Итог!$B$2:$G$53,6,0)</f>
        <v>7000</v>
      </c>
      <c r="F48" s="54">
        <f>VLOOKUP(B48,Итог!$B$2:$H$53,7,0)</f>
        <v>100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</row>
    <row r="49" spans="1:70" x14ac:dyDescent="0.2">
      <c r="A49" s="36">
        <v>145</v>
      </c>
      <c r="B49" s="37">
        <v>223220000018</v>
      </c>
      <c r="C49" s="40" t="s">
        <v>19</v>
      </c>
      <c r="D49" s="54">
        <f>VLOOKUP(B49,Итог!$B$2:$D$53,3,0)</f>
        <v>2019</v>
      </c>
      <c r="E49" s="54">
        <f>VLOOKUP(B49,Итог!$B$2:$G$53,6,0)</f>
        <v>14800</v>
      </c>
      <c r="F49" s="54">
        <f>VLOOKUP(B49,Итог!$B$2:$H$53,7,0)</f>
        <v>170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</row>
    <row r="50" spans="1:70" x14ac:dyDescent="0.25">
      <c r="A50" s="43"/>
      <c r="B50" s="43"/>
      <c r="C50" s="44" t="s">
        <v>29</v>
      </c>
      <c r="D50" s="53"/>
      <c r="E50" s="53"/>
      <c r="F50" s="5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7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</row>
  </sheetData>
  <autoFilter ref="A1:R50" xr:uid="{E45219F8-4FCF-4A5B-83B1-860716F37D0D}"/>
  <pageMargins left="0.7" right="0.7" top="0.75" bottom="0.75" header="0.3" footer="0.3"/>
  <pageSetup paperSize="9" orientation="portrait" verticalDpi="0" r:id="rId1"/>
  <headerFooter>
    <oddFooter>&amp;C_x000D_&amp;1#&amp;"Calibri"&amp;10&amp;KA80000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EF5864F23738459233881DD629D15A" ma:contentTypeVersion="17" ma:contentTypeDescription="Создание документа." ma:contentTypeScope="" ma:versionID="3b33350134d5ac0d9b342925b515b308">
  <xsd:schema xmlns:xsd="http://www.w3.org/2001/XMLSchema" xmlns:xs="http://www.w3.org/2001/XMLSchema" xmlns:p="http://schemas.microsoft.com/office/2006/metadata/properties" xmlns:ns2="4e610a8d-095c-4b2c-9a59-d9ca3810a05c" xmlns:ns3="d2ea2fe7-3776-428c-bdf7-4df700367957" targetNamespace="http://schemas.microsoft.com/office/2006/metadata/properties" ma:root="true" ma:fieldsID="280ce87541e7eccce6d79afdcbf1cc93" ns2:_="" ns3:_="">
    <xsd:import namespace="4e610a8d-095c-4b2c-9a59-d9ca3810a05c"/>
    <xsd:import namespace="d2ea2fe7-3776-428c-bdf7-4df700367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10a8d-095c-4b2c-9a59-d9ca3810a0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381fe904-b0d3-4f5f-8023-6b547404f2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a2fe7-3776-428c-bdf7-4df700367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127a5c-3542-48bf-9c5a-0e734c0485de}" ma:internalName="TaxCatchAll" ma:showField="CatchAllData" ma:web="d2ea2fe7-3776-428c-bdf7-4df700367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86FE6-3E78-40C0-8F45-4A000AC56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10a8d-095c-4b2c-9a59-d9ca3810a05c"/>
    <ds:schemaRef ds:uri="d2ea2fe7-3776-428c-bdf7-4df700367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16F824-02E3-4B60-99CE-FE790D85A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Итог</vt:lpstr>
      <vt:lpstr>Итог (2)</vt:lpstr>
      <vt:lpstr>Итог (3)</vt:lpstr>
      <vt:lpstr>for RFA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2024-06-06T05:39:42Z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757bc1-b9aa-4cb7-94ca-0a17dcc24209_Enabled">
    <vt:lpwstr>true</vt:lpwstr>
  </property>
  <property fmtid="{D5CDD505-2E9C-101B-9397-08002B2CF9AE}" pid="3" name="MSIP_Label_e2757bc1-b9aa-4cb7-94ca-0a17dcc24209_SetDate">
    <vt:lpwstr>2023-11-30T05:00:26Z</vt:lpwstr>
  </property>
  <property fmtid="{D5CDD505-2E9C-101B-9397-08002B2CF9AE}" pid="4" name="MSIP_Label_e2757bc1-b9aa-4cb7-94ca-0a17dcc24209_Method">
    <vt:lpwstr>Privileged</vt:lpwstr>
  </property>
  <property fmtid="{D5CDD505-2E9C-101B-9397-08002B2CF9AE}" pid="5" name="MSIP_Label_e2757bc1-b9aa-4cb7-94ca-0a17dcc24209_Name">
    <vt:lpwstr>e2757bc1-b9aa-4cb7-94ca-0a17dcc24209</vt:lpwstr>
  </property>
  <property fmtid="{D5CDD505-2E9C-101B-9397-08002B2CF9AE}" pid="6" name="MSIP_Label_e2757bc1-b9aa-4cb7-94ca-0a17dcc24209_SiteId">
    <vt:lpwstr>e4dddef5-d743-42fa-99da-83120e7bf32e</vt:lpwstr>
  </property>
  <property fmtid="{D5CDD505-2E9C-101B-9397-08002B2CF9AE}" pid="7" name="MSIP_Label_e2757bc1-b9aa-4cb7-94ca-0a17dcc24209_ActionId">
    <vt:lpwstr>96b18950-672b-4cff-8589-48c0d7ad7ef9</vt:lpwstr>
  </property>
  <property fmtid="{D5CDD505-2E9C-101B-9397-08002B2CF9AE}" pid="8" name="MSIP_Label_e2757bc1-b9aa-4cb7-94ca-0a17dcc24209_ContentBits">
    <vt:lpwstr>2</vt:lpwstr>
  </property>
</Properties>
</file>