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https://gizonline.sharepoint.com/sites/ContractandProcurementteam/Freigegebene Dokumente/Contracts - B/Gutachter_und_Consultingvertraege/2025/PREVECA/83486591/"/>
    </mc:Choice>
  </mc:AlternateContent>
  <xr:revisionPtr revIDLastSave="275" documentId="8_{1E8E0561-852D-472B-B8F9-21E721B894D6}" xr6:coauthVersionLast="47" xr6:coauthVersionMax="47" xr10:uidLastSave="{9E1350B3-33DD-4727-8F47-5EDB0F5203A4}"/>
  <bookViews>
    <workbookView xWindow="-108" yWindow="-108" windowWidth="23256" windowHeight="12456" xr2:uid="{00000000-000D-0000-FFFF-FFFF00000000}"/>
  </bookViews>
  <sheets>
    <sheet name="Bidder 1-5" sheetId="10" r:id="rId1"/>
  </sheets>
  <definedNames>
    <definedName name="_xlnm.Print_Area" localSheetId="0">'Bidder 1-5'!$A$1:$N$75</definedName>
    <definedName name="_xlnm.Print_Titles" localSheetId="0">'Bidder 1-5'!$1:$9</definedName>
    <definedName name="Wertung">'Bidder 1-5'!$F$97:$N$97</definedName>
  </definedNames>
  <calcPr calcId="191028" calcOnSave="0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7" i="10" l="1"/>
  <c r="N58" i="10"/>
  <c r="N60" i="10"/>
  <c r="N61" i="10"/>
  <c r="N62" i="10"/>
  <c r="N63" i="10"/>
  <c r="N52" i="10"/>
  <c r="N53" i="10"/>
  <c r="N47" i="10"/>
  <c r="N48" i="10"/>
  <c r="N42" i="10"/>
  <c r="N41" i="10"/>
  <c r="N43" i="10"/>
  <c r="N67" i="10"/>
  <c r="N68" i="10"/>
  <c r="N69" i="10"/>
  <c r="L57" i="10"/>
  <c r="L58" i="10"/>
  <c r="L52" i="10"/>
  <c r="L53" i="10"/>
  <c r="L47" i="10"/>
  <c r="L48" i="10"/>
  <c r="L42" i="10"/>
  <c r="L41" i="10"/>
  <c r="L43" i="10"/>
  <c r="L67" i="10"/>
  <c r="L68" i="10"/>
  <c r="L60" i="10"/>
  <c r="L61" i="10"/>
  <c r="L62" i="10"/>
  <c r="L63" i="10"/>
  <c r="L69" i="10"/>
  <c r="J57" i="10"/>
  <c r="J58" i="10"/>
  <c r="J52" i="10"/>
  <c r="J53" i="10"/>
  <c r="J47" i="10"/>
  <c r="J48" i="10"/>
  <c r="J42" i="10"/>
  <c r="J41" i="10"/>
  <c r="J43" i="10"/>
  <c r="J67" i="10"/>
  <c r="J68" i="10"/>
  <c r="J60" i="10"/>
  <c r="J61" i="10"/>
  <c r="J62" i="10"/>
  <c r="J63" i="10"/>
  <c r="J69" i="10"/>
  <c r="H57" i="10"/>
  <c r="H58" i="10"/>
  <c r="H52" i="10"/>
  <c r="H53" i="10"/>
  <c r="H47" i="10"/>
  <c r="H48" i="10"/>
  <c r="H42" i="10"/>
  <c r="H41" i="10"/>
  <c r="H43" i="10"/>
  <c r="H67" i="10"/>
  <c r="H68" i="10"/>
  <c r="H60" i="10"/>
  <c r="H61" i="10"/>
  <c r="H62" i="10"/>
  <c r="H63" i="10"/>
  <c r="H69" i="10"/>
  <c r="F57" i="10"/>
  <c r="F58" i="10"/>
  <c r="F52" i="10"/>
  <c r="F53" i="10"/>
  <c r="F47" i="10"/>
  <c r="F48" i="10"/>
  <c r="F42" i="10"/>
  <c r="F41" i="10"/>
  <c r="F43" i="10"/>
  <c r="F67" i="10"/>
  <c r="F68" i="10"/>
  <c r="F60" i="10"/>
  <c r="F61" i="10"/>
  <c r="F62" i="10"/>
  <c r="F63" i="10"/>
  <c r="F69" i="10"/>
  <c r="D58" i="10"/>
  <c r="D53" i="10"/>
  <c r="D48" i="10"/>
  <c r="D43" i="10"/>
  <c r="D68" i="10"/>
  <c r="D63" i="10"/>
  <c r="D69" i="10"/>
  <c r="N39" i="10"/>
  <c r="N40" i="10"/>
  <c r="N45" i="10"/>
  <c r="N46" i="10"/>
  <c r="N50" i="10"/>
  <c r="N51" i="10"/>
  <c r="N55" i="10"/>
  <c r="N56" i="10"/>
  <c r="N65" i="10"/>
  <c r="N66" i="10"/>
  <c r="L39" i="10"/>
  <c r="L40" i="10"/>
  <c r="L45" i="10"/>
  <c r="L46" i="10"/>
  <c r="L50" i="10"/>
  <c r="L51" i="10"/>
  <c r="L55" i="10"/>
  <c r="L56" i="10"/>
  <c r="L65" i="10"/>
  <c r="L66" i="10"/>
  <c r="J39" i="10"/>
  <c r="J40" i="10"/>
  <c r="J45" i="10"/>
  <c r="J46" i="10"/>
  <c r="J50" i="10"/>
  <c r="J51" i="10"/>
  <c r="J55" i="10"/>
  <c r="J56" i="10"/>
  <c r="J65" i="10"/>
  <c r="J66" i="10"/>
  <c r="H39" i="10"/>
  <c r="H40" i="10"/>
  <c r="H45" i="10"/>
  <c r="H46" i="10"/>
  <c r="H50" i="10"/>
  <c r="H51" i="10"/>
  <c r="H55" i="10"/>
  <c r="H56" i="10"/>
  <c r="H65" i="10"/>
  <c r="H66" i="10"/>
  <c r="F66" i="10"/>
  <c r="F46" i="10"/>
  <c r="F51" i="10"/>
  <c r="F56" i="10"/>
  <c r="D35" i="10"/>
  <c r="D30" i="10"/>
  <c r="D26" i="10"/>
  <c r="D22" i="10"/>
  <c r="D18" i="10"/>
  <c r="D14" i="10"/>
  <c r="P40" i="10"/>
  <c r="F40" i="10"/>
  <c r="N34" i="10"/>
  <c r="N33" i="10"/>
  <c r="N32" i="10"/>
  <c r="N35" i="10"/>
  <c r="L34" i="10"/>
  <c r="L33" i="10"/>
  <c r="L32" i="10"/>
  <c r="L35" i="10"/>
  <c r="J34" i="10"/>
  <c r="J33" i="10"/>
  <c r="J32" i="10"/>
  <c r="H34" i="10"/>
  <c r="H33" i="10"/>
  <c r="H32" i="10"/>
  <c r="F34" i="10"/>
  <c r="F33" i="10"/>
  <c r="F32" i="10"/>
  <c r="F35" i="10"/>
  <c r="P35" i="10"/>
  <c r="N29" i="10"/>
  <c r="N28" i="10"/>
  <c r="N30" i="10"/>
  <c r="L29" i="10"/>
  <c r="L28" i="10"/>
  <c r="L30" i="10"/>
  <c r="J29" i="10"/>
  <c r="J28" i="10"/>
  <c r="J30" i="10"/>
  <c r="H29" i="10"/>
  <c r="H28" i="10"/>
  <c r="H30" i="10"/>
  <c r="F29" i="10"/>
  <c r="F28" i="10"/>
  <c r="P30" i="10"/>
  <c r="N25" i="10"/>
  <c r="N24" i="10"/>
  <c r="L25" i="10"/>
  <c r="L24" i="10"/>
  <c r="L26" i="10"/>
  <c r="J25" i="10"/>
  <c r="J24" i="10"/>
  <c r="J26" i="10"/>
  <c r="H25" i="10"/>
  <c r="H24" i="10"/>
  <c r="H26" i="10"/>
  <c r="F25" i="10"/>
  <c r="F24" i="10"/>
  <c r="F26" i="10"/>
  <c r="P26" i="10"/>
  <c r="N21" i="10"/>
  <c r="N20" i="10"/>
  <c r="N22" i="10"/>
  <c r="L21" i="10"/>
  <c r="L20" i="10"/>
  <c r="J21" i="10"/>
  <c r="J20" i="10"/>
  <c r="H21" i="10"/>
  <c r="H20" i="10"/>
  <c r="H22" i="10"/>
  <c r="F21" i="10"/>
  <c r="F20" i="10"/>
  <c r="F22" i="10"/>
  <c r="P22" i="10"/>
  <c r="N17" i="10"/>
  <c r="N16" i="10"/>
  <c r="N18" i="10"/>
  <c r="L17" i="10"/>
  <c r="L16" i="10"/>
  <c r="J17" i="10"/>
  <c r="J16" i="10"/>
  <c r="H17" i="10"/>
  <c r="H16" i="10"/>
  <c r="H18" i="10"/>
  <c r="F17" i="10"/>
  <c r="F16" i="10"/>
  <c r="F18" i="10"/>
  <c r="P18" i="10"/>
  <c r="P14" i="10"/>
  <c r="F65" i="10"/>
  <c r="P68" i="10"/>
  <c r="J22" i="10"/>
  <c r="N26" i="10"/>
  <c r="L22" i="10"/>
  <c r="J18" i="10"/>
  <c r="F55" i="10"/>
  <c r="P53" i="10"/>
  <c r="F39" i="10"/>
  <c r="N13" i="10"/>
  <c r="L13" i="10"/>
  <c r="J13" i="10"/>
  <c r="H13" i="10"/>
  <c r="H12" i="10"/>
  <c r="H14" i="10"/>
  <c r="F12" i="10"/>
  <c r="F13" i="10"/>
  <c r="M5" i="10"/>
  <c r="P71" i="10"/>
  <c r="P70" i="10"/>
  <c r="P69" i="10"/>
  <c r="P58" i="10"/>
  <c r="P52" i="10"/>
  <c r="P50" i="10"/>
  <c r="P49" i="10"/>
  <c r="P48" i="10"/>
  <c r="P47" i="10"/>
  <c r="P45" i="10"/>
  <c r="P44" i="10"/>
  <c r="P43" i="10"/>
  <c r="P42" i="10"/>
  <c r="P41" i="10"/>
  <c r="P39" i="10"/>
  <c r="P38" i="10"/>
  <c r="P37" i="10"/>
  <c r="P36" i="10"/>
  <c r="P12" i="10"/>
  <c r="P10" i="10"/>
  <c r="N12" i="10"/>
  <c r="L12" i="10"/>
  <c r="J12" i="10"/>
  <c r="J14" i="10"/>
  <c r="F50" i="10"/>
  <c r="F45" i="10"/>
  <c r="L14" i="10"/>
  <c r="F30" i="10"/>
  <c r="F14" i="10"/>
  <c r="H35" i="10"/>
  <c r="J35" i="10"/>
  <c r="N14" i="10"/>
  <c r="L18" i="10"/>
  <c r="J36" i="10"/>
  <c r="L36" i="10"/>
  <c r="D36" i="10"/>
  <c r="D70" i="10"/>
  <c r="H36" i="10"/>
  <c r="L70" i="10"/>
  <c r="L71" i="10"/>
  <c r="J70" i="10"/>
  <c r="J71" i="10"/>
  <c r="N36" i="10"/>
  <c r="N70" i="10"/>
  <c r="N71" i="10"/>
  <c r="F36" i="10"/>
  <c r="F70" i="10"/>
  <c r="F71" i="10"/>
  <c r="H70" i="10"/>
  <c r="H71" i="10"/>
  <c r="N72" i="10"/>
  <c r="F72" i="10"/>
  <c r="H72" i="10"/>
  <c r="J72" i="10"/>
  <c r="L72" i="10"/>
</calcChain>
</file>

<file path=xl/sharedStrings.xml><?xml version="1.0" encoding="utf-8"?>
<sst xmlns="http://schemas.openxmlformats.org/spreadsheetml/2006/main" count="167" uniqueCount="137">
  <si>
    <t>Grid for the technical assessment of bids below the EU threshold</t>
  </si>
  <si>
    <t>Bidder 1 to 5</t>
  </si>
  <si>
    <t>Org. unit</t>
  </si>
  <si>
    <t>Project title</t>
  </si>
  <si>
    <t>Date</t>
  </si>
  <si>
    <t>Officer responsible for the commission</t>
  </si>
  <si>
    <t>PN</t>
  </si>
  <si>
    <t>Assessors</t>
  </si>
  <si>
    <t>Contract no.</t>
  </si>
  <si>
    <t>Version</t>
  </si>
  <si>
    <t>Individual assessment/overall assessment</t>
  </si>
  <si>
    <t>(automatically increases to 10,
if entries were made on sheet 'Bidder 6-10')</t>
  </si>
  <si>
    <t>Enter bidder 3</t>
  </si>
  <si>
    <t>Enter bidder 4</t>
  </si>
  <si>
    <t>Enter bidder 5</t>
  </si>
  <si>
    <t>(1)</t>
  </si>
  <si>
    <t>(2)</t>
  </si>
  <si>
    <t>(3)</t>
  </si>
  <si>
    <t>(4)</t>
  </si>
  <si>
    <t>Criterion</t>
  </si>
  <si>
    <t>Weighting</t>
  </si>
  <si>
    <t>Points</t>
  </si>
  <si>
    <t>Assessment</t>
  </si>
  <si>
    <t>in %</t>
  </si>
  <si>
    <t>(max.10)</t>
  </si>
  <si>
    <t>(2)x(3)</t>
  </si>
  <si>
    <t>1</t>
  </si>
  <si>
    <t>1.1.1</t>
  </si>
  <si>
    <t>1.1.2</t>
  </si>
  <si>
    <t>2</t>
  </si>
  <si>
    <t>Assessment of proposed staff</t>
  </si>
  <si>
    <t>2.1</t>
  </si>
  <si>
    <t>Team leader (in accordance with ToR provisions/criteria)</t>
  </si>
  <si>
    <t>2.1.1</t>
  </si>
  <si>
    <t>2.1.2</t>
  </si>
  <si>
    <t>2.1.3</t>
  </si>
  <si>
    <t>Interim total 2.1</t>
  </si>
  <si>
    <t>2.2</t>
  </si>
  <si>
    <t>2.2.1</t>
  </si>
  <si>
    <t>2.2.2</t>
  </si>
  <si>
    <t>2.2.3</t>
  </si>
  <si>
    <t>Interim total 2.2</t>
  </si>
  <si>
    <t>2.3</t>
  </si>
  <si>
    <t>2.3.1</t>
  </si>
  <si>
    <t>2.3.2</t>
  </si>
  <si>
    <t>2.3.3</t>
  </si>
  <si>
    <t>Interim total 2.3</t>
  </si>
  <si>
    <t>Total 2</t>
  </si>
  <si>
    <t>Overall total 1 + 2</t>
  </si>
  <si>
    <t>Ranking</t>
  </si>
  <si>
    <t>I hereby declare that I completed this assessment independently, to the best of my knowledge and in good faith. I will treat the information confidentially and will not pass on any details of the ongoing assessment procedure.</t>
  </si>
  <si>
    <t>2.4</t>
  </si>
  <si>
    <t>2.4.1</t>
  </si>
  <si>
    <t>2.4.2</t>
  </si>
  <si>
    <t>Interim total 2.4</t>
  </si>
  <si>
    <t>Stefan Buchmayer</t>
  </si>
  <si>
    <t>Prevention of Violent Extremism in Central Asia</t>
  </si>
  <si>
    <t>Enter bidder 2</t>
  </si>
  <si>
    <t>2.4.3</t>
  </si>
  <si>
    <t>2.5.1</t>
  </si>
  <si>
    <t>2.5.2</t>
  </si>
  <si>
    <t>2.5.3</t>
  </si>
  <si>
    <t xml:space="preserve">Assessment of the technical-methodological design  </t>
  </si>
  <si>
    <t>1.1</t>
  </si>
  <si>
    <t>Strategy</t>
  </si>
  <si>
    <t>Interpretation of the objectives in the ToR, critical examination of tasks</t>
  </si>
  <si>
    <t xml:space="preserve">Description and justification of the contractor's strategy for delivering the services put out to the tender </t>
  </si>
  <si>
    <t>Interim total 1.1</t>
  </si>
  <si>
    <t>1.2</t>
  </si>
  <si>
    <t xml:space="preserve">Cooperation </t>
  </si>
  <si>
    <t>1.2.1</t>
  </si>
  <si>
    <t>1.2.2</t>
  </si>
  <si>
    <t>Interim total 1.2</t>
  </si>
  <si>
    <t>Presentation and interaction between the relevant actors in the contractor's area of responsibility</t>
  </si>
  <si>
    <t>Strategy for establishing cooperation and then cooperating with the relevant actors</t>
  </si>
  <si>
    <t>1.3</t>
  </si>
  <si>
    <t>Steering structure</t>
  </si>
  <si>
    <t>1.3.1</t>
  </si>
  <si>
    <t>1.3.2</t>
  </si>
  <si>
    <t>Interim total 1.3</t>
  </si>
  <si>
    <t>Approach and procedure for steering the measures with the project partners</t>
  </si>
  <si>
    <t>Description of the contractor's contribution to resuts monitoring and the associated challenges</t>
  </si>
  <si>
    <t>1.4</t>
  </si>
  <si>
    <t>Processes</t>
  </si>
  <si>
    <t>1.4.1</t>
  </si>
  <si>
    <t>Presentation and explanation of the implementation plan: work steps, milestones, schedule</t>
  </si>
  <si>
    <t>1.4.2</t>
  </si>
  <si>
    <t>Presentation and explanation of the integration of the partner</t>
  </si>
  <si>
    <t>Interim total 1.4</t>
  </si>
  <si>
    <t>1.5</t>
  </si>
  <si>
    <t xml:space="preserve">Learning and innovation </t>
  </si>
  <si>
    <t>1.5.1</t>
  </si>
  <si>
    <t>1.5.2</t>
  </si>
  <si>
    <t>Contractor's contribution to knowledge management at the partner and at GIZ</t>
  </si>
  <si>
    <t>Presentation and explanation of the measures undertaken by the contractor to promote scalling-up effects</t>
  </si>
  <si>
    <t>Interim total 1.5</t>
  </si>
  <si>
    <t>1.6</t>
  </si>
  <si>
    <t>Project management of the contractor</t>
  </si>
  <si>
    <t>1.6.1</t>
  </si>
  <si>
    <t xml:space="preserve">Approach and procedure for coordination with/in GIZ project </t>
  </si>
  <si>
    <t>1.6.2</t>
  </si>
  <si>
    <t>Personnel assignment plan (who, when, what work steps) incl. explanation and specification of expert months</t>
  </si>
  <si>
    <t>1.6.3</t>
  </si>
  <si>
    <t xml:space="preserve">Contractor's backstopping strategy (incl. CVs of the technical and administrative backstopper)  </t>
  </si>
  <si>
    <t>Interim total 1.6</t>
  </si>
  <si>
    <t>Total 1</t>
  </si>
  <si>
    <t>2.1.4</t>
  </si>
  <si>
    <t>3700</t>
  </si>
  <si>
    <t>Assessment in %</t>
  </si>
  <si>
    <t>24.9009.2-005</t>
  </si>
  <si>
    <t>Enter bidder 1</t>
  </si>
  <si>
    <t xml:space="preserve">Education: University degree in accounting, finance, or business administration </t>
  </si>
  <si>
    <t xml:space="preserve">Language: Fluent in Kyrgyz and/or Russian </t>
  </si>
  <si>
    <t>Professional experience: 7 years of experience in financial planning and strategy, and delivering financial services to the projects funded by international donors</t>
  </si>
  <si>
    <t xml:space="preserve">Language: Fluent in Kyrgyz (2%) and Russian (1%) </t>
  </si>
  <si>
    <t>Education: Higher education in conflict studies, political science, public policy or related fields</t>
  </si>
  <si>
    <t xml:space="preserve">Professional experience: 7 years of experience in crime prevention  </t>
  </si>
  <si>
    <t xml:space="preserve">Leadership/management experience: 7 years of management/leadership experience as project team leader </t>
  </si>
  <si>
    <t>Expert 1: Expert in crime prevention mechanisms</t>
  </si>
  <si>
    <t xml:space="preserve">Education: Higher education in security, criminal justice, political science, law, social studies or related field and/or completed a formal course in crime prevention </t>
  </si>
  <si>
    <t xml:space="preserve">Professional experience: 7 years of experience in developing and introducing crime prevention tools </t>
  </si>
  <si>
    <t>Expert 2: Expert on developing a training module on crime prevention</t>
  </si>
  <si>
    <t xml:space="preserve">Education: Higher education in security, political science, law, social studies or related field, and/or completed a formal course in crime prevention </t>
  </si>
  <si>
    <t xml:space="preserve">Professional experience: 7 years of experience in introducing mechanisms of crime prevention into educational programmes </t>
  </si>
  <si>
    <t xml:space="preserve">Expert 3: Psychologist </t>
  </si>
  <si>
    <t xml:space="preserve">Education: Higher education in psychology  </t>
  </si>
  <si>
    <t>Professional experience: 7 years of experience in providing psychological consultations, including for victims of violence and/or parents of children in conflict with the law</t>
  </si>
  <si>
    <t>Expert 4: Mobiliser of local communities</t>
  </si>
  <si>
    <t>Expert 5: Accountant</t>
  </si>
  <si>
    <t>Education/training: Higher education in political science, public policy, social studies or another related field</t>
  </si>
  <si>
    <t>Language: Fluent in Kyrgyz and Russian</t>
  </si>
  <si>
    <t>Professional experience: 7 years of experience in mobilising national stakeholders and local communities for the implementation of various projects</t>
  </si>
  <si>
    <t>2.6</t>
  </si>
  <si>
    <t>2.6.1</t>
  </si>
  <si>
    <t>2.6.2</t>
  </si>
  <si>
    <t>2.6.3</t>
  </si>
  <si>
    <t>Interim total 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</si>
</sst>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b/>
      <sz val="17"/>
      <name val="Arial"/>
      <family val="2"/>
    </font>
    <font>
      <sz val="1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Calibri"/>
      <family val="2"/>
      <scheme val="minor"/>
    </font>
    <font>
      <i/>
      <sz val="8"/>
      <color rgb="FF7F7F7F"/>
      <name val="Calibri"/>
      <family val="2"/>
      <scheme val="minor"/>
    </font>
    <font>
      <sz val="22"/>
      <color rgb="FF808080"/>
      <name val="Arial"/>
      <family val="2"/>
    </font>
    <font>
      <sz val="9"/>
      <name val="Calibri"/>
      <family val="2"/>
      <scheme val="minor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EF7E6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hair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hair">
        <color auto="1"/>
      </right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/>
      <top style="thin">
        <color theme="1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indexed="64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hair">
        <color auto="1"/>
      </right>
      <top/>
      <bottom style="thin">
        <color theme="0" tint="-0.499984740745262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9" fontId="13" fillId="8" borderId="26">
      <alignment vertical="center" wrapText="1"/>
      <protection locked="0"/>
    </xf>
  </cellStyleXfs>
  <cellXfs count="1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>
      <alignment horizontal="left" vertical="top"/>
    </xf>
    <xf numFmtId="0" fontId="0" fillId="0" borderId="2" xfId="0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1" fillId="0" borderId="5" xfId="0" quotePrefix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8" fillId="0" borderId="3" xfId="0" applyNumberFormat="1" applyFont="1" applyBorder="1" applyAlignment="1">
      <alignment horizontal="right" vertical="center"/>
    </xf>
    <xf numFmtId="9" fontId="1" fillId="7" borderId="14" xfId="1" applyFont="1" applyFill="1" applyBorder="1" applyAlignment="1" applyProtection="1">
      <alignment horizontal="right" vertical="center"/>
      <protection locked="0"/>
    </xf>
    <xf numFmtId="9" fontId="2" fillId="2" borderId="3" xfId="1" applyFont="1" applyFill="1" applyBorder="1" applyAlignment="1" applyProtection="1">
      <alignment horizontal="right" vertical="center"/>
    </xf>
    <xf numFmtId="9" fontId="2" fillId="0" borderId="3" xfId="1" applyFont="1" applyBorder="1" applyAlignment="1" applyProtection="1">
      <alignment horizontal="right" vertical="center"/>
    </xf>
    <xf numFmtId="0" fontId="11" fillId="0" borderId="0" xfId="2" applyFont="1" applyBorder="1" applyAlignment="1">
      <alignment vertical="top" wrapText="1"/>
    </xf>
    <xf numFmtId="1" fontId="1" fillId="0" borderId="13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8" fillId="3" borderId="6" xfId="0" quotePrefix="1" applyNumberFormat="1" applyFont="1" applyFill="1" applyBorder="1" applyAlignment="1">
      <alignment horizontal="center" vertical="center"/>
    </xf>
    <xf numFmtId="49" fontId="1" fillId="0" borderId="16" xfId="0" quotePrefix="1" applyNumberFormat="1" applyFont="1" applyBorder="1" applyAlignment="1">
      <alignment horizontal="center" vertical="center"/>
    </xf>
    <xf numFmtId="49" fontId="2" fillId="0" borderId="15" xfId="0" quotePrefix="1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12" fillId="0" borderId="0" xfId="0" applyFont="1" applyAlignment="1">
      <alignment vertical="center"/>
    </xf>
    <xf numFmtId="0" fontId="11" fillId="0" borderId="0" xfId="2" applyFont="1" applyBorder="1" applyAlignment="1" applyProtection="1">
      <alignment vertical="top" wrapText="1"/>
    </xf>
    <xf numFmtId="164" fontId="1" fillId="6" borderId="20" xfId="0" applyNumberFormat="1" applyFont="1" applyFill="1" applyBorder="1" applyAlignment="1" applyProtection="1">
      <alignment horizontal="right" vertical="center"/>
      <protection locked="0"/>
    </xf>
    <xf numFmtId="164" fontId="1" fillId="0" borderId="16" xfId="0" applyNumberFormat="1" applyFont="1" applyBorder="1" applyAlignment="1">
      <alignment horizontal="right" vertical="center"/>
    </xf>
    <xf numFmtId="164" fontId="1" fillId="6" borderId="21" xfId="0" applyNumberFormat="1" applyFont="1" applyFill="1" applyBorder="1" applyAlignment="1" applyProtection="1">
      <alignment horizontal="right" vertical="center"/>
      <protection locked="0"/>
    </xf>
    <xf numFmtId="164" fontId="2" fillId="4" borderId="11" xfId="0" applyNumberFormat="1" applyFont="1" applyFill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164" fontId="14" fillId="6" borderId="20" xfId="0" applyNumberFormat="1" applyFont="1" applyFill="1" applyBorder="1" applyAlignment="1" applyProtection="1">
      <alignment horizontal="right" vertical="center"/>
      <protection locked="0"/>
    </xf>
    <xf numFmtId="164" fontId="1" fillId="4" borderId="9" xfId="0" applyNumberFormat="1" applyFont="1" applyFill="1" applyBorder="1" applyAlignment="1">
      <alignment horizontal="right" vertical="center"/>
    </xf>
    <xf numFmtId="164" fontId="8" fillId="4" borderId="9" xfId="0" applyNumberFormat="1" applyFont="1" applyFill="1" applyBorder="1" applyAlignment="1">
      <alignment horizontal="right" vertical="center"/>
    </xf>
    <xf numFmtId="164" fontId="8" fillId="0" borderId="9" xfId="0" applyNumberFormat="1" applyFont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9" fontId="1" fillId="7" borderId="13" xfId="1" applyFont="1" applyFill="1" applyBorder="1" applyAlignment="1" applyProtection="1">
      <alignment horizontal="right" vertical="center"/>
    </xf>
    <xf numFmtId="49" fontId="1" fillId="0" borderId="27" xfId="0" quotePrefix="1" applyNumberFormat="1" applyFont="1" applyBorder="1" applyAlignment="1">
      <alignment horizontal="center" vertical="center"/>
    </xf>
    <xf numFmtId="2" fontId="2" fillId="0" borderId="3" xfId="1" applyNumberFormat="1" applyFont="1" applyBorder="1" applyAlignment="1" applyProtection="1">
      <alignment horizontal="right" vertical="center"/>
    </xf>
    <xf numFmtId="2" fontId="1" fillId="4" borderId="3" xfId="0" applyNumberFormat="1" applyFont="1" applyFill="1" applyBorder="1" applyAlignment="1">
      <alignment horizontal="right" vertical="center"/>
    </xf>
    <xf numFmtId="9" fontId="8" fillId="0" borderId="3" xfId="1" applyFont="1" applyBorder="1" applyAlignment="1" applyProtection="1">
      <alignment horizontal="right" vertical="center"/>
    </xf>
    <xf numFmtId="9" fontId="8" fillId="0" borderId="3" xfId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49" fontId="1" fillId="0" borderId="6" xfId="0" applyNumberFormat="1" applyFont="1" applyBorder="1" applyAlignment="1">
      <alignment horizontal="center" vertical="center"/>
    </xf>
    <xf numFmtId="9" fontId="1" fillId="7" borderId="30" xfId="1" applyFont="1" applyFill="1" applyBorder="1" applyAlignment="1" applyProtection="1">
      <alignment horizontal="right" vertical="center"/>
    </xf>
    <xf numFmtId="49" fontId="1" fillId="0" borderId="3" xfId="0" quotePrefix="1" applyNumberFormat="1" applyFont="1" applyBorder="1" applyAlignment="1">
      <alignment horizontal="center" vertical="center"/>
    </xf>
    <xf numFmtId="164" fontId="1" fillId="6" borderId="3" xfId="0" applyNumberFormat="1" applyFont="1" applyFill="1" applyBorder="1" applyAlignment="1" applyProtection="1">
      <alignment horizontal="right" vertical="center"/>
      <protection locked="0"/>
    </xf>
    <xf numFmtId="2" fontId="2" fillId="2" borderId="3" xfId="1" applyNumberFormat="1" applyFont="1" applyFill="1" applyBorder="1" applyAlignment="1" applyProtection="1">
      <alignment horizontal="right" vertical="center"/>
    </xf>
    <xf numFmtId="9" fontId="2" fillId="2" borderId="30" xfId="1" applyFont="1" applyFill="1" applyBorder="1" applyAlignment="1" applyProtection="1">
      <alignment horizontal="right" vertical="center"/>
    </xf>
    <xf numFmtId="164" fontId="2" fillId="0" borderId="3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9" fontId="1" fillId="7" borderId="36" xfId="1" applyFont="1" applyFill="1" applyBorder="1" applyAlignment="1" applyProtection="1">
      <alignment horizontal="right" vertical="center"/>
      <protection locked="0"/>
    </xf>
    <xf numFmtId="164" fontId="1" fillId="6" borderId="37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9" fontId="1" fillId="0" borderId="23" xfId="0" quotePrefix="1" applyNumberFormat="1" applyFont="1" applyBorder="1" applyAlignment="1">
      <alignment horizontal="left" vertical="center" wrapText="1"/>
    </xf>
    <xf numFmtId="49" fontId="1" fillId="0" borderId="16" xfId="0" quotePrefix="1" applyNumberFormat="1" applyFont="1" applyBorder="1" applyAlignment="1">
      <alignment horizontal="left" vertical="center" wrapText="1"/>
    </xf>
    <xf numFmtId="49" fontId="1" fillId="0" borderId="23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24" xfId="0" applyFont="1" applyFill="1" applyBorder="1" applyAlignment="1">
      <alignment horizontal="left" vertical="center" wrapText="1"/>
    </xf>
    <xf numFmtId="0" fontId="1" fillId="5" borderId="25" xfId="0" applyFont="1" applyFill="1" applyBorder="1" applyAlignment="1">
      <alignment horizontal="left" vertical="center" wrapText="1"/>
    </xf>
    <xf numFmtId="49" fontId="2" fillId="7" borderId="0" xfId="0" applyNumberFormat="1" applyFont="1" applyFill="1" applyAlignment="1" applyProtection="1">
      <alignment horizontal="left" vertical="top"/>
      <protection locked="0"/>
    </xf>
    <xf numFmtId="49" fontId="1" fillId="0" borderId="2" xfId="0" applyNumberFormat="1" applyFont="1" applyBorder="1" applyAlignment="1">
      <alignment horizontal="left" vertical="top" wrapText="1"/>
    </xf>
    <xf numFmtId="49" fontId="2" fillId="6" borderId="0" xfId="0" applyNumberFormat="1" applyFont="1" applyFill="1" applyAlignment="1" applyProtection="1">
      <alignment horizontal="left" vertical="top" wrapText="1"/>
      <protection locked="0"/>
    </xf>
    <xf numFmtId="49" fontId="2" fillId="6" borderId="2" xfId="0" applyNumberFormat="1" applyFont="1" applyFill="1" applyBorder="1" applyAlignment="1" applyProtection="1">
      <alignment horizontal="left" vertical="top"/>
      <protection locked="0"/>
    </xf>
    <xf numFmtId="49" fontId="2" fillId="6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49" fontId="2" fillId="6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49" fontId="2" fillId="6" borderId="0" xfId="0" applyNumberFormat="1" applyFont="1" applyFill="1" applyAlignment="1" applyProtection="1">
      <alignment horizontal="left" vertical="top"/>
      <protection locked="0"/>
    </xf>
    <xf numFmtId="49" fontId="2" fillId="7" borderId="4" xfId="0" applyNumberFormat="1" applyFont="1" applyFill="1" applyBorder="1" applyAlignment="1" applyProtection="1">
      <alignment horizontal="left" vertical="top"/>
      <protection locked="0"/>
    </xf>
    <xf numFmtId="49" fontId="4" fillId="0" borderId="2" xfId="0" applyNumberFormat="1" applyFont="1" applyBorder="1" applyAlignment="1">
      <alignment horizontal="left" vertical="center" wrapText="1"/>
    </xf>
    <xf numFmtId="49" fontId="2" fillId="5" borderId="28" xfId="0" applyNumberFormat="1" applyFont="1" applyFill="1" applyBorder="1" applyAlignment="1">
      <alignment horizontal="left" vertical="center" wrapText="1"/>
    </xf>
    <xf numFmtId="49" fontId="2" fillId="5" borderId="29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right" vertical="center" wrapText="1"/>
    </xf>
    <xf numFmtId="49" fontId="8" fillId="0" borderId="6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top"/>
    </xf>
    <xf numFmtId="0" fontId="11" fillId="0" borderId="0" xfId="2" applyFont="1" applyBorder="1" applyAlignment="1" applyProtection="1">
      <alignment horizontal="left" vertical="top" wrapText="1"/>
    </xf>
    <xf numFmtId="0" fontId="1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2" fillId="7" borderId="0" xfId="0" applyNumberFormat="1" applyFont="1" applyFill="1" applyAlignment="1" applyProtection="1">
      <alignment horizontal="left" vertical="top" wrapText="1"/>
      <protection locked="0"/>
    </xf>
    <xf numFmtId="49" fontId="2" fillId="7" borderId="2" xfId="0" applyNumberFormat="1" applyFont="1" applyFill="1" applyBorder="1" applyAlignment="1" applyProtection="1">
      <alignment horizontal="left" vertical="top" wrapText="1"/>
      <protection locked="0"/>
    </xf>
    <xf numFmtId="49" fontId="0" fillId="0" borderId="0" xfId="0" quotePrefix="1" applyNumberFormat="1" applyAlignment="1">
      <alignment horizontal="center" vertical="center" wrapText="1"/>
    </xf>
    <xf numFmtId="49" fontId="0" fillId="0" borderId="10" xfId="0" quotePrefix="1" applyNumberForma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</cellXfs>
  <cellStyles count="4">
    <cellStyle name="Eingabe Tabelle" xfId="3" xr:uid="{8CB14D18-FDFB-4E70-9DB0-7772CECD5745}"/>
    <cellStyle name="Erklärender Text" xfId="2" builtinId="53"/>
    <cellStyle name="Prozent" xfId="1" builtinId="5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FF"/>
      <color rgb="FFFFCC66"/>
      <color rgb="FFFFCC99"/>
      <color rgb="FFFFFFCC"/>
      <color rgb="FFFFFF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34637</xdr:colOff>
      <xdr:row>0</xdr:row>
      <xdr:rowOff>0</xdr:rowOff>
    </xdr:from>
    <xdr:to>
      <xdr:col>13</xdr:col>
      <xdr:colOff>499237</xdr:colOff>
      <xdr:row>1</xdr:row>
      <xdr:rowOff>148497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455" y="0"/>
          <a:ext cx="2106219" cy="894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W75"/>
  <sheetViews>
    <sheetView showGridLines="0" tabSelected="1" zoomScaleNormal="100" zoomScaleSheetLayoutView="85" zoomScalePageLayoutView="130" workbookViewId="0">
      <pane ySplit="9" topLeftCell="A10" activePane="bottomLeft" state="frozen"/>
      <selection pane="bottomLeft" activeCell="B67" sqref="B67:C67"/>
    </sheetView>
  </sheetViews>
  <sheetFormatPr baseColWidth="10" defaultColWidth="5.7109375" defaultRowHeight="10.35" customHeight="1" outlineLevelRow="1"/>
  <cols>
    <col min="1" max="1" width="5.140625" style="7" customWidth="1"/>
    <col min="2" max="2" width="28.7109375" style="11" customWidth="1"/>
    <col min="3" max="3" width="37.42578125" style="12" customWidth="1"/>
    <col min="4" max="4" width="11" style="2" customWidth="1"/>
    <col min="5" max="5" width="8.28515625" style="3" bestFit="1" customWidth="1"/>
    <col min="6" max="6" width="12" style="2" customWidth="1"/>
    <col min="7" max="7" width="8.28515625" style="3" bestFit="1" customWidth="1"/>
    <col min="8" max="8" width="12" style="2" customWidth="1"/>
    <col min="9" max="9" width="8.28515625" style="3" bestFit="1" customWidth="1"/>
    <col min="10" max="10" width="12.42578125" style="2" customWidth="1"/>
    <col min="11" max="11" width="8.28515625" style="3" bestFit="1" customWidth="1"/>
    <col min="12" max="12" width="11.85546875" style="2" customWidth="1"/>
    <col min="13" max="13" width="8.28515625" style="4" bestFit="1" customWidth="1"/>
    <col min="14" max="14" width="11.85546875" style="1" customWidth="1"/>
    <col min="15" max="15" width="33.42578125" style="1" customWidth="1"/>
    <col min="16" max="16" width="55.42578125" style="1" hidden="1" customWidth="1"/>
    <col min="17" max="16384" width="5.7109375" style="1"/>
  </cols>
  <sheetData>
    <row r="1" spans="1:23" ht="57.75" customHeight="1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27"/>
      <c r="L1" s="93"/>
      <c r="M1" s="94"/>
      <c r="N1" s="94"/>
      <c r="O1" s="37" t="s">
        <v>1</v>
      </c>
      <c r="P1" s="28"/>
      <c r="Q1" s="28"/>
      <c r="R1" s="28"/>
      <c r="S1" s="28"/>
      <c r="T1" s="28"/>
    </row>
    <row r="2" spans="1:23" ht="14.1" customHeight="1">
      <c r="A2" s="95" t="s">
        <v>2</v>
      </c>
      <c r="B2" s="95"/>
      <c r="C2" s="100" t="s">
        <v>107</v>
      </c>
      <c r="D2" s="100"/>
      <c r="E2" s="100"/>
      <c r="G2" s="96" t="s">
        <v>3</v>
      </c>
      <c r="H2" s="96"/>
      <c r="K2" s="8"/>
      <c r="L2" s="36" t="s">
        <v>4</v>
      </c>
      <c r="M2" s="97" t="s">
        <v>4</v>
      </c>
      <c r="N2" s="97"/>
    </row>
    <row r="3" spans="1:23" ht="14.1" customHeight="1">
      <c r="A3" s="98" t="s">
        <v>5</v>
      </c>
      <c r="B3" s="98"/>
      <c r="C3" s="99" t="s">
        <v>55</v>
      </c>
      <c r="D3" s="99"/>
      <c r="E3" s="99"/>
      <c r="G3" s="119" t="s">
        <v>56</v>
      </c>
      <c r="H3" s="119"/>
      <c r="I3" s="119"/>
      <c r="J3" s="119"/>
      <c r="K3" s="119"/>
      <c r="L3" s="5" t="s">
        <v>6</v>
      </c>
      <c r="M3" s="87" t="s">
        <v>109</v>
      </c>
      <c r="N3" s="87"/>
    </row>
    <row r="4" spans="1:23" ht="20.399999999999999" customHeight="1">
      <c r="A4" s="98" t="s">
        <v>7</v>
      </c>
      <c r="B4" s="98"/>
      <c r="C4" s="89"/>
      <c r="D4" s="89"/>
      <c r="E4" s="89"/>
      <c r="G4" s="119"/>
      <c r="H4" s="119"/>
      <c r="I4" s="119"/>
      <c r="J4" s="119"/>
      <c r="K4" s="119"/>
      <c r="L4" s="5" t="s">
        <v>8</v>
      </c>
      <c r="M4" s="87" t="s">
        <v>8</v>
      </c>
      <c r="N4" s="87"/>
    </row>
    <row r="5" spans="1:23" ht="17.399999999999999" customHeight="1">
      <c r="A5" s="88" t="s">
        <v>9</v>
      </c>
      <c r="B5" s="88"/>
      <c r="C5" s="90" t="s">
        <v>10</v>
      </c>
      <c r="D5" s="90"/>
      <c r="E5" s="90"/>
      <c r="F5" s="6"/>
      <c r="G5" s="120"/>
      <c r="H5" s="120"/>
      <c r="I5" s="120"/>
      <c r="J5" s="120"/>
      <c r="K5" s="120"/>
      <c r="L5" s="46"/>
      <c r="M5" s="115" t="str">
        <f>"Bidder 1 to 5 of "&amp;TEXT(IF(COUNTA(#REF!,#REF!,#REF!,#REF!,#REF!)+COUNTA(#REF!,#REF!,#REF!,#REF!,#REF!)&gt;0,"10","5"),"0")</f>
        <v>Bidder 1 to 5 of 10</v>
      </c>
      <c r="N5" s="116"/>
      <c r="O5" s="114" t="s">
        <v>11</v>
      </c>
      <c r="P5" s="38"/>
      <c r="Q5" s="25"/>
      <c r="R5" s="25"/>
      <c r="S5" s="25"/>
      <c r="T5" s="25"/>
      <c r="U5" s="25"/>
      <c r="V5" s="25"/>
      <c r="W5" s="25"/>
    </row>
    <row r="6" spans="1:23" s="9" customFormat="1" ht="27.75" customHeight="1">
      <c r="A6" s="30"/>
      <c r="B6" s="20"/>
      <c r="C6" s="47"/>
      <c r="D6" s="20"/>
      <c r="E6" s="91" t="s">
        <v>110</v>
      </c>
      <c r="F6" s="92"/>
      <c r="G6" s="91" t="s">
        <v>57</v>
      </c>
      <c r="H6" s="92"/>
      <c r="I6" s="91" t="s">
        <v>12</v>
      </c>
      <c r="J6" s="92"/>
      <c r="K6" s="91" t="s">
        <v>13</v>
      </c>
      <c r="L6" s="92"/>
      <c r="M6" s="91" t="s">
        <v>14</v>
      </c>
      <c r="N6" s="92"/>
      <c r="O6" s="114"/>
      <c r="P6" s="38"/>
      <c r="Q6" s="25"/>
      <c r="R6" s="25"/>
      <c r="S6" s="25"/>
      <c r="T6" s="25"/>
      <c r="U6" s="25"/>
      <c r="V6" s="25"/>
      <c r="W6" s="25"/>
    </row>
    <row r="7" spans="1:23" ht="9.75" customHeight="1">
      <c r="B7" s="121" t="s">
        <v>15</v>
      </c>
      <c r="C7" s="122"/>
      <c r="D7" s="19" t="s">
        <v>16</v>
      </c>
      <c r="E7" s="15" t="s">
        <v>17</v>
      </c>
      <c r="F7" s="16" t="s">
        <v>18</v>
      </c>
      <c r="G7" s="15" t="s">
        <v>17</v>
      </c>
      <c r="H7" s="16" t="s">
        <v>18</v>
      </c>
      <c r="I7" s="15" t="s">
        <v>17</v>
      </c>
      <c r="J7" s="16" t="s">
        <v>18</v>
      </c>
      <c r="K7" s="15" t="s">
        <v>17</v>
      </c>
      <c r="L7" s="16" t="s">
        <v>18</v>
      </c>
      <c r="M7" s="15" t="s">
        <v>17</v>
      </c>
      <c r="N7" s="7" t="s">
        <v>18</v>
      </c>
    </row>
    <row r="8" spans="1:23" ht="10.35" customHeight="1">
      <c r="B8" s="123" t="s">
        <v>19</v>
      </c>
      <c r="C8" s="124"/>
      <c r="D8" s="13" t="s">
        <v>20</v>
      </c>
      <c r="E8" s="15" t="s">
        <v>21</v>
      </c>
      <c r="F8" s="16" t="s">
        <v>22</v>
      </c>
      <c r="G8" s="15" t="s">
        <v>21</v>
      </c>
      <c r="H8" s="16" t="s">
        <v>22</v>
      </c>
      <c r="I8" s="15" t="s">
        <v>21</v>
      </c>
      <c r="J8" s="16" t="s">
        <v>22</v>
      </c>
      <c r="K8" s="15" t="s">
        <v>21</v>
      </c>
      <c r="L8" s="16" t="s">
        <v>22</v>
      </c>
      <c r="M8" s="15" t="s">
        <v>21</v>
      </c>
      <c r="N8" s="7" t="s">
        <v>22</v>
      </c>
    </row>
    <row r="9" spans="1:23" ht="10.199999999999999">
      <c r="A9" s="31"/>
      <c r="B9" s="117"/>
      <c r="C9" s="118"/>
      <c r="D9" s="14" t="s">
        <v>23</v>
      </c>
      <c r="E9" s="18" t="s">
        <v>24</v>
      </c>
      <c r="F9" s="17" t="s">
        <v>25</v>
      </c>
      <c r="G9" s="18" t="s">
        <v>24</v>
      </c>
      <c r="H9" s="17" t="s">
        <v>25</v>
      </c>
      <c r="I9" s="18" t="s">
        <v>24</v>
      </c>
      <c r="J9" s="17" t="s">
        <v>25</v>
      </c>
      <c r="K9" s="18" t="s">
        <v>24</v>
      </c>
      <c r="L9" s="17" t="s">
        <v>25</v>
      </c>
      <c r="M9" s="18" t="s">
        <v>24</v>
      </c>
      <c r="N9" s="31" t="s">
        <v>25</v>
      </c>
    </row>
    <row r="10" spans="1:23" s="10" customFormat="1" ht="12.75" customHeight="1">
      <c r="A10" s="32" t="s">
        <v>26</v>
      </c>
      <c r="B10" s="78" t="s">
        <v>62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P10" s="29" t="str">
        <f>IF(ISBLANK(B10),A10,B10)</f>
        <v xml:space="preserve">Assessment of the technical-methodological design  </v>
      </c>
    </row>
    <row r="11" spans="1:23" s="10" customFormat="1" ht="12.75" customHeight="1">
      <c r="A11" s="34" t="s">
        <v>63</v>
      </c>
      <c r="B11" s="81" t="s">
        <v>64</v>
      </c>
      <c r="C11" s="82"/>
      <c r="D11" s="26"/>
      <c r="E11" s="45"/>
      <c r="F11" s="44"/>
      <c r="G11" s="45"/>
      <c r="H11" s="44"/>
      <c r="I11" s="45"/>
      <c r="J11" s="44"/>
      <c r="K11" s="45"/>
      <c r="L11" s="44"/>
      <c r="M11" s="45"/>
      <c r="N11" s="44"/>
      <c r="P11" s="29"/>
    </row>
    <row r="12" spans="1:23" ht="16.05" customHeight="1">
      <c r="A12" s="55" t="s">
        <v>27</v>
      </c>
      <c r="B12" s="85" t="s">
        <v>65</v>
      </c>
      <c r="C12" s="86"/>
      <c r="D12" s="54">
        <v>0.05</v>
      </c>
      <c r="E12" s="39"/>
      <c r="F12" s="40">
        <f>$D12*E12*100</f>
        <v>0</v>
      </c>
      <c r="G12" s="39"/>
      <c r="H12" s="40">
        <f>$D12*G12*100</f>
        <v>0</v>
      </c>
      <c r="I12" s="39"/>
      <c r="J12" s="40">
        <f>$D12*I12*100</f>
        <v>0</v>
      </c>
      <c r="K12" s="39"/>
      <c r="L12" s="40">
        <f>$D12*K12*100</f>
        <v>0</v>
      </c>
      <c r="M12" s="39"/>
      <c r="N12" s="40">
        <f>$D12*M12*100</f>
        <v>0</v>
      </c>
      <c r="P12" s="12" t="str">
        <f t="shared" ref="P12:P52" si="0">IF(ISBLANK(B12),A12,B12)</f>
        <v>Interpretation of the objectives in the ToR, critical examination of tasks</v>
      </c>
    </row>
    <row r="13" spans="1:23" ht="22.95" customHeight="1">
      <c r="A13" s="55" t="s">
        <v>28</v>
      </c>
      <c r="B13" s="85" t="s">
        <v>66</v>
      </c>
      <c r="C13" s="86"/>
      <c r="D13" s="54">
        <v>0.05</v>
      </c>
      <c r="E13" s="41"/>
      <c r="F13" s="40">
        <f t="shared" ref="F13" si="1">$D13*E13*100</f>
        <v>0</v>
      </c>
      <c r="G13" s="41"/>
      <c r="H13" s="40">
        <f t="shared" ref="H13" si="2">$D13*G13*100</f>
        <v>0</v>
      </c>
      <c r="I13" s="41"/>
      <c r="J13" s="40">
        <f t="shared" ref="J13" si="3">$D13*I13*100</f>
        <v>0</v>
      </c>
      <c r="K13" s="41"/>
      <c r="L13" s="40">
        <f t="shared" ref="L13" si="4">$D13*K13*100</f>
        <v>0</v>
      </c>
      <c r="M13" s="41"/>
      <c r="N13" s="40">
        <f t="shared" ref="N13" si="5">$D13*M13*100</f>
        <v>0</v>
      </c>
      <c r="P13" s="12"/>
    </row>
    <row r="14" spans="1:23" s="10" customFormat="1" ht="11.25" customHeight="1">
      <c r="A14" s="72" t="s">
        <v>67</v>
      </c>
      <c r="B14" s="72"/>
      <c r="C14" s="73"/>
      <c r="D14" s="23">
        <f>SUM(D12:D13)</f>
        <v>0.1</v>
      </c>
      <c r="E14" s="42"/>
      <c r="F14" s="43">
        <f>SUM(F12:F13)</f>
        <v>0</v>
      </c>
      <c r="G14" s="42"/>
      <c r="H14" s="43">
        <f>SUM(H12:H13)</f>
        <v>0</v>
      </c>
      <c r="I14" s="42"/>
      <c r="J14" s="43">
        <f>SUM(J12:J13)</f>
        <v>0</v>
      </c>
      <c r="K14" s="42"/>
      <c r="L14" s="43">
        <f>SUM(L12:L13)</f>
        <v>0</v>
      </c>
      <c r="M14" s="42"/>
      <c r="N14" s="43">
        <f>SUM(N12:N13)</f>
        <v>0</v>
      </c>
      <c r="P14" s="29" t="str">
        <f t="shared" ref="P14" si="6">IF(ISBLANK(B14),A14,B14)</f>
        <v>Interim total 1.1</v>
      </c>
    </row>
    <row r="15" spans="1:23" s="10" customFormat="1" ht="12.75" customHeight="1">
      <c r="A15" s="34" t="s">
        <v>68</v>
      </c>
      <c r="B15" s="81" t="s">
        <v>69</v>
      </c>
      <c r="C15" s="82"/>
      <c r="D15" s="26"/>
      <c r="E15" s="45"/>
      <c r="F15" s="44"/>
      <c r="G15" s="45"/>
      <c r="H15" s="44"/>
      <c r="I15" s="45"/>
      <c r="J15" s="44"/>
      <c r="K15" s="45"/>
      <c r="L15" s="44"/>
      <c r="M15" s="45"/>
      <c r="N15" s="44"/>
      <c r="P15" s="29"/>
    </row>
    <row r="16" spans="1:23" ht="20.55" customHeight="1">
      <c r="A16" s="63" t="s">
        <v>70</v>
      </c>
      <c r="B16" s="85" t="s">
        <v>73</v>
      </c>
      <c r="C16" s="86"/>
      <c r="D16" s="62">
        <v>0.03</v>
      </c>
      <c r="E16" s="64"/>
      <c r="F16" s="40">
        <f>$D16*E16*100</f>
        <v>0</v>
      </c>
      <c r="G16" s="64"/>
      <c r="H16" s="40">
        <f t="shared" ref="H16:J17" si="7">$D16*G16*100</f>
        <v>0</v>
      </c>
      <c r="I16" s="64"/>
      <c r="J16" s="40">
        <f t="shared" si="7"/>
        <v>0</v>
      </c>
      <c r="K16" s="64"/>
      <c r="L16" s="40">
        <f t="shared" ref="L16:N16" si="8">$D16*K16*100</f>
        <v>0</v>
      </c>
      <c r="M16" s="64"/>
      <c r="N16" s="40">
        <f t="shared" si="8"/>
        <v>0</v>
      </c>
      <c r="P16" s="12"/>
    </row>
    <row r="17" spans="1:16" ht="10.199999999999999">
      <c r="A17" s="63" t="s">
        <v>71</v>
      </c>
      <c r="B17" s="83" t="s">
        <v>74</v>
      </c>
      <c r="C17" s="84"/>
      <c r="D17" s="62">
        <v>0.03</v>
      </c>
      <c r="E17" s="64"/>
      <c r="F17" s="40">
        <f>$D17*E17*100</f>
        <v>0</v>
      </c>
      <c r="G17" s="64"/>
      <c r="H17" s="40">
        <f t="shared" si="7"/>
        <v>0</v>
      </c>
      <c r="I17" s="64"/>
      <c r="J17" s="40">
        <f t="shared" si="7"/>
        <v>0</v>
      </c>
      <c r="K17" s="64"/>
      <c r="L17" s="40">
        <f t="shared" ref="L17:N17" si="9">$D17*K17*100</f>
        <v>0</v>
      </c>
      <c r="M17" s="64"/>
      <c r="N17" s="40">
        <f t="shared" si="9"/>
        <v>0</v>
      </c>
      <c r="P17" s="12"/>
    </row>
    <row r="18" spans="1:16" s="10" customFormat="1" ht="11.25" customHeight="1">
      <c r="A18" s="72" t="s">
        <v>72</v>
      </c>
      <c r="B18" s="72"/>
      <c r="C18" s="73"/>
      <c r="D18" s="23">
        <f>SUM(D16:D17)</f>
        <v>0.06</v>
      </c>
      <c r="E18" s="42"/>
      <c r="F18" s="43">
        <f>SUM(F16:F17)</f>
        <v>0</v>
      </c>
      <c r="G18" s="42"/>
      <c r="H18" s="43">
        <f>SUM(H16:H17)</f>
        <v>0</v>
      </c>
      <c r="I18" s="42"/>
      <c r="J18" s="43">
        <f>SUM(J16:J17)</f>
        <v>0</v>
      </c>
      <c r="K18" s="42"/>
      <c r="L18" s="43">
        <f>SUM(L16:L17)</f>
        <v>0</v>
      </c>
      <c r="M18" s="42"/>
      <c r="N18" s="43">
        <f>SUM(N16:N17)</f>
        <v>0</v>
      </c>
      <c r="P18" s="29" t="str">
        <f t="shared" ref="P18" si="10">IF(ISBLANK(B18),A18,B18)</f>
        <v>Interim total 1.2</v>
      </c>
    </row>
    <row r="19" spans="1:16" s="10" customFormat="1" ht="12.75" customHeight="1">
      <c r="A19" s="34" t="s">
        <v>75</v>
      </c>
      <c r="B19" s="81" t="s">
        <v>76</v>
      </c>
      <c r="C19" s="82"/>
      <c r="D19" s="26"/>
      <c r="E19" s="45"/>
      <c r="F19" s="44"/>
      <c r="G19" s="45"/>
      <c r="H19" s="44"/>
      <c r="I19" s="45"/>
      <c r="J19" s="44"/>
      <c r="K19" s="45"/>
      <c r="L19" s="44"/>
      <c r="M19" s="45"/>
      <c r="N19" s="44"/>
      <c r="P19" s="29"/>
    </row>
    <row r="20" spans="1:16" ht="12" customHeight="1">
      <c r="A20" s="63" t="s">
        <v>77</v>
      </c>
      <c r="B20" s="83" t="s">
        <v>80</v>
      </c>
      <c r="C20" s="84"/>
      <c r="D20" s="62">
        <v>0.02</v>
      </c>
      <c r="E20" s="64"/>
      <c r="F20" s="40">
        <f t="shared" ref="F20:H21" si="11">$D20*E20*100</f>
        <v>0</v>
      </c>
      <c r="G20" s="64"/>
      <c r="H20" s="40">
        <f t="shared" si="11"/>
        <v>0</v>
      </c>
      <c r="I20" s="64"/>
      <c r="J20" s="40">
        <f t="shared" ref="J20:L20" si="12">$D20*I20*100</f>
        <v>0</v>
      </c>
      <c r="K20" s="64"/>
      <c r="L20" s="40">
        <f t="shared" si="12"/>
        <v>0</v>
      </c>
      <c r="M20" s="64"/>
      <c r="N20" s="40">
        <f t="shared" ref="N20" si="13">$D20*M20*100</f>
        <v>0</v>
      </c>
      <c r="P20" s="12"/>
    </row>
    <row r="21" spans="1:16" ht="21.45" customHeight="1">
      <c r="A21" s="63" t="s">
        <v>78</v>
      </c>
      <c r="B21" s="83" t="s">
        <v>81</v>
      </c>
      <c r="C21" s="84"/>
      <c r="D21" s="62">
        <v>0.02</v>
      </c>
      <c r="E21" s="64"/>
      <c r="F21" s="40">
        <f t="shared" si="11"/>
        <v>0</v>
      </c>
      <c r="G21" s="64"/>
      <c r="H21" s="40">
        <f t="shared" si="11"/>
        <v>0</v>
      </c>
      <c r="I21" s="64"/>
      <c r="J21" s="40">
        <f t="shared" ref="J21:L21" si="14">$D21*I21*100</f>
        <v>0</v>
      </c>
      <c r="K21" s="64"/>
      <c r="L21" s="40">
        <f t="shared" si="14"/>
        <v>0</v>
      </c>
      <c r="M21" s="64"/>
      <c r="N21" s="40">
        <f t="shared" ref="N21" si="15">$D21*M21*100</f>
        <v>0</v>
      </c>
      <c r="P21" s="12"/>
    </row>
    <row r="22" spans="1:16" s="10" customFormat="1" ht="11.25" customHeight="1">
      <c r="A22" s="72" t="s">
        <v>79</v>
      </c>
      <c r="B22" s="72"/>
      <c r="C22" s="73"/>
      <c r="D22" s="23">
        <f>SUM(D20:D21)</f>
        <v>0.04</v>
      </c>
      <c r="E22" s="42"/>
      <c r="F22" s="43">
        <f>SUM(F20:F21)</f>
        <v>0</v>
      </c>
      <c r="G22" s="42"/>
      <c r="H22" s="43">
        <f>SUM(H20:H21)</f>
        <v>0</v>
      </c>
      <c r="I22" s="42"/>
      <c r="J22" s="43">
        <f>SUM(J20:J21)</f>
        <v>0</v>
      </c>
      <c r="K22" s="42"/>
      <c r="L22" s="43">
        <f>SUM(L20:L21)</f>
        <v>0</v>
      </c>
      <c r="M22" s="42"/>
      <c r="N22" s="43">
        <f>SUM(N20:N21)</f>
        <v>0</v>
      </c>
      <c r="P22" s="29" t="str">
        <f t="shared" ref="P22" si="16">IF(ISBLANK(B22),A22,B22)</f>
        <v>Interim total 1.3</v>
      </c>
    </row>
    <row r="23" spans="1:16" s="10" customFormat="1" ht="12.75" customHeight="1">
      <c r="A23" s="34" t="s">
        <v>82</v>
      </c>
      <c r="B23" s="81" t="s">
        <v>83</v>
      </c>
      <c r="C23" s="82"/>
      <c r="D23" s="26"/>
      <c r="E23" s="45"/>
      <c r="F23" s="44"/>
      <c r="G23" s="45"/>
      <c r="H23" s="44"/>
      <c r="I23" s="45"/>
      <c r="J23" s="44"/>
      <c r="K23" s="45"/>
      <c r="L23" s="44"/>
      <c r="M23" s="45"/>
      <c r="N23" s="44"/>
      <c r="P23" s="29"/>
    </row>
    <row r="24" spans="1:16" ht="21.45" customHeight="1">
      <c r="A24" s="63" t="s">
        <v>84</v>
      </c>
      <c r="B24" s="85" t="s">
        <v>85</v>
      </c>
      <c r="C24" s="86"/>
      <c r="D24" s="62">
        <v>0.03</v>
      </c>
      <c r="E24" s="64"/>
      <c r="F24" s="40">
        <f t="shared" ref="F24" si="17">$D24*E24*100</f>
        <v>0</v>
      </c>
      <c r="G24" s="64"/>
      <c r="H24" s="40">
        <f t="shared" ref="F24:H25" si="18">$D24*G24*100</f>
        <v>0</v>
      </c>
      <c r="I24" s="64"/>
      <c r="J24" s="40">
        <f t="shared" ref="J24:L24" si="19">$D24*I24*100</f>
        <v>0</v>
      </c>
      <c r="K24" s="64"/>
      <c r="L24" s="40">
        <f t="shared" si="19"/>
        <v>0</v>
      </c>
      <c r="M24" s="64"/>
      <c r="N24" s="40">
        <f t="shared" ref="N24" si="20">$D24*M24*100</f>
        <v>0</v>
      </c>
      <c r="P24" s="12"/>
    </row>
    <row r="25" spans="1:16" ht="13.95" customHeight="1">
      <c r="A25" s="63" t="s">
        <v>86</v>
      </c>
      <c r="B25" s="83" t="s">
        <v>87</v>
      </c>
      <c r="C25" s="84"/>
      <c r="D25" s="62">
        <v>0.03</v>
      </c>
      <c r="E25" s="64"/>
      <c r="F25" s="40">
        <f t="shared" si="18"/>
        <v>0</v>
      </c>
      <c r="G25" s="64"/>
      <c r="H25" s="40">
        <f t="shared" si="18"/>
        <v>0</v>
      </c>
      <c r="I25" s="64"/>
      <c r="J25" s="40">
        <f t="shared" ref="J25:L25" si="21">$D25*I25*100</f>
        <v>0</v>
      </c>
      <c r="K25" s="64"/>
      <c r="L25" s="40">
        <f t="shared" si="21"/>
        <v>0</v>
      </c>
      <c r="M25" s="64"/>
      <c r="N25" s="40">
        <f t="shared" ref="N25" si="22">$D25*M25*100</f>
        <v>0</v>
      </c>
      <c r="P25" s="12"/>
    </row>
    <row r="26" spans="1:16" s="10" customFormat="1" ht="11.25" customHeight="1">
      <c r="A26" s="72" t="s">
        <v>88</v>
      </c>
      <c r="B26" s="72"/>
      <c r="C26" s="73"/>
      <c r="D26" s="23">
        <f>SUM(D24:D25)</f>
        <v>0.06</v>
      </c>
      <c r="E26" s="42"/>
      <c r="F26" s="43">
        <f>SUM(F24:F25)</f>
        <v>0</v>
      </c>
      <c r="G26" s="42"/>
      <c r="H26" s="43">
        <f>SUM(H24:H25)</f>
        <v>0</v>
      </c>
      <c r="I26" s="42"/>
      <c r="J26" s="43">
        <f>SUM(J24:J25)</f>
        <v>0</v>
      </c>
      <c r="K26" s="42"/>
      <c r="L26" s="43">
        <f>SUM(L24:L25)</f>
        <v>0</v>
      </c>
      <c r="M26" s="42"/>
      <c r="N26" s="43">
        <f>SUM(N24:N25)</f>
        <v>0</v>
      </c>
      <c r="P26" s="29" t="str">
        <f t="shared" ref="P26" si="23">IF(ISBLANK(B26),A26,B26)</f>
        <v>Interim total 1.4</v>
      </c>
    </row>
    <row r="27" spans="1:16" s="10" customFormat="1" ht="12.75" customHeight="1">
      <c r="A27" s="34" t="s">
        <v>89</v>
      </c>
      <c r="B27" s="81" t="s">
        <v>90</v>
      </c>
      <c r="C27" s="82"/>
      <c r="D27" s="26"/>
      <c r="E27" s="45"/>
      <c r="F27" s="44"/>
      <c r="G27" s="45"/>
      <c r="H27" s="44"/>
      <c r="I27" s="45"/>
      <c r="J27" s="44"/>
      <c r="K27" s="45"/>
      <c r="L27" s="44"/>
      <c r="M27" s="45"/>
      <c r="N27" s="44"/>
      <c r="P27" s="29"/>
    </row>
    <row r="28" spans="1:16" ht="15" customHeight="1">
      <c r="A28" s="63" t="s">
        <v>91</v>
      </c>
      <c r="B28" s="83" t="s">
        <v>93</v>
      </c>
      <c r="C28" s="84"/>
      <c r="D28" s="62">
        <v>0.02</v>
      </c>
      <c r="E28" s="64"/>
      <c r="F28" s="40">
        <f t="shared" ref="F28" si="24">$D28*E28*100</f>
        <v>0</v>
      </c>
      <c r="G28" s="64"/>
      <c r="H28" s="40">
        <f t="shared" ref="F28:H29" si="25">$D28*G28*100</f>
        <v>0</v>
      </c>
      <c r="I28" s="64"/>
      <c r="J28" s="40">
        <f t="shared" ref="J28:L28" si="26">$D28*I28*100</f>
        <v>0</v>
      </c>
      <c r="K28" s="64"/>
      <c r="L28" s="40">
        <f t="shared" si="26"/>
        <v>0</v>
      </c>
      <c r="M28" s="64"/>
      <c r="N28" s="40">
        <f t="shared" ref="N28" si="27">$D28*M28*100</f>
        <v>0</v>
      </c>
      <c r="P28" s="12"/>
    </row>
    <row r="29" spans="1:16" ht="21.45" customHeight="1">
      <c r="A29" s="63" t="s">
        <v>92</v>
      </c>
      <c r="B29" s="83" t="s">
        <v>94</v>
      </c>
      <c r="C29" s="84"/>
      <c r="D29" s="62">
        <v>0.02</v>
      </c>
      <c r="E29" s="64"/>
      <c r="F29" s="40">
        <f t="shared" si="25"/>
        <v>0</v>
      </c>
      <c r="G29" s="64"/>
      <c r="H29" s="40">
        <f t="shared" si="25"/>
        <v>0</v>
      </c>
      <c r="I29" s="64"/>
      <c r="J29" s="40">
        <f t="shared" ref="J29:L29" si="28">$D29*I29*100</f>
        <v>0</v>
      </c>
      <c r="K29" s="64"/>
      <c r="L29" s="40">
        <f t="shared" si="28"/>
        <v>0</v>
      </c>
      <c r="M29" s="64"/>
      <c r="N29" s="40">
        <f t="shared" ref="N29" si="29">$D29*M29*100</f>
        <v>0</v>
      </c>
      <c r="P29" s="12"/>
    </row>
    <row r="30" spans="1:16" s="10" customFormat="1" ht="11.25" customHeight="1">
      <c r="A30" s="72" t="s">
        <v>95</v>
      </c>
      <c r="B30" s="72"/>
      <c r="C30" s="73"/>
      <c r="D30" s="23">
        <f>SUM(D28:D29)</f>
        <v>0.04</v>
      </c>
      <c r="E30" s="42"/>
      <c r="F30" s="43">
        <f>SUM(F28:F29)</f>
        <v>0</v>
      </c>
      <c r="G30" s="42"/>
      <c r="H30" s="43">
        <f>SUM(H28:H29)</f>
        <v>0</v>
      </c>
      <c r="I30" s="42"/>
      <c r="J30" s="43">
        <f>SUM(J28:J29)</f>
        <v>0</v>
      </c>
      <c r="K30" s="42"/>
      <c r="L30" s="43">
        <f>SUM(L28:L29)</f>
        <v>0</v>
      </c>
      <c r="M30" s="42"/>
      <c r="N30" s="43">
        <f>SUM(N28:N29)</f>
        <v>0</v>
      </c>
      <c r="P30" s="29" t="str">
        <f t="shared" ref="P30" si="30">IF(ISBLANK(B30),A30,B30)</f>
        <v>Interim total 1.5</v>
      </c>
    </row>
    <row r="31" spans="1:16" s="10" customFormat="1" ht="12.75" customHeight="1">
      <c r="A31" s="34" t="s">
        <v>96</v>
      </c>
      <c r="B31" s="81" t="s">
        <v>97</v>
      </c>
      <c r="C31" s="82"/>
      <c r="D31" s="26"/>
      <c r="E31" s="45"/>
      <c r="F31" s="44"/>
      <c r="G31" s="45"/>
      <c r="H31" s="44"/>
      <c r="I31" s="45"/>
      <c r="J31" s="44"/>
      <c r="K31" s="45"/>
      <c r="L31" s="44"/>
      <c r="M31" s="45"/>
      <c r="N31" s="44"/>
      <c r="P31" s="29"/>
    </row>
    <row r="32" spans="1:16" ht="13.05" customHeight="1">
      <c r="A32" s="63" t="s">
        <v>98</v>
      </c>
      <c r="B32" s="83" t="s">
        <v>99</v>
      </c>
      <c r="C32" s="84"/>
      <c r="D32" s="62">
        <v>0.03</v>
      </c>
      <c r="E32" s="64"/>
      <c r="F32" s="40">
        <f t="shared" ref="F32:H32" si="31">$D32*E32*100</f>
        <v>0</v>
      </c>
      <c r="G32" s="64"/>
      <c r="H32" s="40">
        <f t="shared" si="31"/>
        <v>0</v>
      </c>
      <c r="I32" s="64"/>
      <c r="J32" s="40">
        <f t="shared" ref="J32:L32" si="32">$D32*I32*100</f>
        <v>0</v>
      </c>
      <c r="K32" s="64"/>
      <c r="L32" s="40">
        <f t="shared" si="32"/>
        <v>0</v>
      </c>
      <c r="M32" s="64"/>
      <c r="N32" s="40">
        <f t="shared" ref="N32" si="33">$D32*M32*100</f>
        <v>0</v>
      </c>
      <c r="P32" s="12"/>
    </row>
    <row r="33" spans="1:16" ht="20.55" customHeight="1">
      <c r="A33" s="63" t="s">
        <v>100</v>
      </c>
      <c r="B33" s="83" t="s">
        <v>101</v>
      </c>
      <c r="C33" s="84"/>
      <c r="D33" s="62">
        <v>0.03</v>
      </c>
      <c r="E33" s="64"/>
      <c r="F33" s="40">
        <f t="shared" ref="F33:H33" si="34">$D33*E33*100</f>
        <v>0</v>
      </c>
      <c r="G33" s="64"/>
      <c r="H33" s="40">
        <f t="shared" si="34"/>
        <v>0</v>
      </c>
      <c r="I33" s="64"/>
      <c r="J33" s="40">
        <f t="shared" ref="J33:L33" si="35">$D33*I33*100</f>
        <v>0</v>
      </c>
      <c r="K33" s="64"/>
      <c r="L33" s="40">
        <f t="shared" si="35"/>
        <v>0</v>
      </c>
      <c r="M33" s="64"/>
      <c r="N33" s="40">
        <f t="shared" ref="N33" si="36">$D33*M33*100</f>
        <v>0</v>
      </c>
      <c r="P33" s="12"/>
    </row>
    <row r="34" spans="1:16" ht="21" customHeight="1">
      <c r="A34" s="63" t="s">
        <v>102</v>
      </c>
      <c r="B34" s="83" t="s">
        <v>103</v>
      </c>
      <c r="C34" s="84"/>
      <c r="D34" s="62">
        <v>0.03</v>
      </c>
      <c r="E34" s="64"/>
      <c r="F34" s="40">
        <f t="shared" ref="F34:H34" si="37">$D34*E34*100</f>
        <v>0</v>
      </c>
      <c r="G34" s="64"/>
      <c r="H34" s="40">
        <f t="shared" si="37"/>
        <v>0</v>
      </c>
      <c r="I34" s="64"/>
      <c r="J34" s="40">
        <f t="shared" ref="J34:L34" si="38">$D34*I34*100</f>
        <v>0</v>
      </c>
      <c r="K34" s="64"/>
      <c r="L34" s="40">
        <f t="shared" si="38"/>
        <v>0</v>
      </c>
      <c r="M34" s="64"/>
      <c r="N34" s="40">
        <f t="shared" ref="N34" si="39">$D34*M34*100</f>
        <v>0</v>
      </c>
      <c r="P34" s="12"/>
    </row>
    <row r="35" spans="1:16" s="10" customFormat="1" ht="11.25" customHeight="1">
      <c r="A35" s="72" t="s">
        <v>104</v>
      </c>
      <c r="B35" s="72"/>
      <c r="C35" s="73"/>
      <c r="D35" s="23">
        <f>SUM(D32:D34)</f>
        <v>0.09</v>
      </c>
      <c r="E35" s="42"/>
      <c r="F35" s="43">
        <f>SUM(F32:F34)</f>
        <v>0</v>
      </c>
      <c r="G35" s="42"/>
      <c r="H35" s="43">
        <f>SUM(H32:H34)</f>
        <v>0</v>
      </c>
      <c r="I35" s="42"/>
      <c r="J35" s="43">
        <f>SUM(J32:J34)</f>
        <v>0</v>
      </c>
      <c r="K35" s="42"/>
      <c r="L35" s="43">
        <f>SUM(L32:L34)</f>
        <v>0</v>
      </c>
      <c r="M35" s="42"/>
      <c r="N35" s="43">
        <f>SUM(N32:N34)</f>
        <v>0</v>
      </c>
      <c r="P35" s="29" t="str">
        <f t="shared" ref="P35" si="40">IF(ISBLANK(B35),A35,B35)</f>
        <v>Interim total 1.6</v>
      </c>
    </row>
    <row r="36" spans="1:16" s="10" customFormat="1" ht="11.25" customHeight="1">
      <c r="A36" s="72" t="s">
        <v>105</v>
      </c>
      <c r="B36" s="72"/>
      <c r="C36" s="73"/>
      <c r="D36" s="23">
        <f>SUM(D14,D18,D22,D26,D30,D35)</f>
        <v>0.39</v>
      </c>
      <c r="E36" s="42"/>
      <c r="F36" s="65">
        <f>SUM(F14,F18,F22,F26,F30,F35)</f>
        <v>0</v>
      </c>
      <c r="G36" s="42"/>
      <c r="H36" s="23">
        <f>SUM(H14,H18,H22,H26,H30,H35)</f>
        <v>0</v>
      </c>
      <c r="I36" s="42"/>
      <c r="J36" s="23">
        <f>SUM(J14,J18,J22,J26,J30,J35)</f>
        <v>0</v>
      </c>
      <c r="K36" s="42"/>
      <c r="L36" s="23">
        <f>SUM(L14,L18,L22,L26,L30,L35)</f>
        <v>0</v>
      </c>
      <c r="M36" s="42"/>
      <c r="N36" s="23">
        <f>SUM(N14,N18,N22,N26,N30,N35)</f>
        <v>0</v>
      </c>
      <c r="P36" s="29" t="str">
        <f t="shared" si="0"/>
        <v>Total 1</v>
      </c>
    </row>
    <row r="37" spans="1:16" s="10" customFormat="1" ht="12.75" customHeight="1">
      <c r="A37" s="32" t="s">
        <v>29</v>
      </c>
      <c r="B37" s="78" t="s">
        <v>30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80"/>
      <c r="P37" s="29" t="str">
        <f t="shared" si="0"/>
        <v>Assessment of proposed staff</v>
      </c>
    </row>
    <row r="38" spans="1:16" ht="15.75" customHeight="1">
      <c r="A38" s="34" t="s">
        <v>31</v>
      </c>
      <c r="B38" s="81" t="s">
        <v>32</v>
      </c>
      <c r="C38" s="82"/>
      <c r="D38" s="26"/>
      <c r="E38" s="45"/>
      <c r="F38" s="44"/>
      <c r="G38" s="45"/>
      <c r="H38" s="44"/>
      <c r="I38" s="45"/>
      <c r="J38" s="44"/>
      <c r="K38" s="45"/>
      <c r="L38" s="44"/>
      <c r="M38" s="45"/>
      <c r="N38" s="44"/>
      <c r="P38" s="29" t="str">
        <f t="shared" si="0"/>
        <v>Team leader (in accordance with ToR provisions/criteria)</v>
      </c>
    </row>
    <row r="39" spans="1:16" ht="20.55" customHeight="1">
      <c r="A39" s="35" t="s">
        <v>33</v>
      </c>
      <c r="B39" s="76" t="s">
        <v>115</v>
      </c>
      <c r="C39" s="77"/>
      <c r="D39" s="22">
        <v>0.02</v>
      </c>
      <c r="E39" s="39"/>
      <c r="F39" s="40">
        <f>$D39*E39*100</f>
        <v>0</v>
      </c>
      <c r="G39" s="39"/>
      <c r="H39" s="40">
        <f t="shared" ref="F39:H42" si="41">$D39*G39*100</f>
        <v>0</v>
      </c>
      <c r="I39" s="39"/>
      <c r="J39" s="40">
        <f t="shared" ref="J39:J40" si="42">$D39*I39*100</f>
        <v>0</v>
      </c>
      <c r="K39" s="39"/>
      <c r="L39" s="40">
        <f t="shared" ref="L39:L40" si="43">$D39*K39*100</f>
        <v>0</v>
      </c>
      <c r="M39" s="39"/>
      <c r="N39" s="40">
        <f t="shared" ref="N39:N40" si="44">$D39*M39*100</f>
        <v>0</v>
      </c>
      <c r="P39" s="12" t="str">
        <f t="shared" si="0"/>
        <v>Education: Higher education in conflict studies, political science, public policy or related fields</v>
      </c>
    </row>
    <row r="40" spans="1:16" ht="12" customHeight="1">
      <c r="A40" s="33" t="s">
        <v>34</v>
      </c>
      <c r="B40" s="74" t="s">
        <v>114</v>
      </c>
      <c r="C40" s="75"/>
      <c r="D40" s="22">
        <v>0.03</v>
      </c>
      <c r="E40" s="39"/>
      <c r="F40" s="40">
        <f t="shared" ref="F40" si="45">$D40*E40*100</f>
        <v>0</v>
      </c>
      <c r="G40" s="39"/>
      <c r="H40" s="40">
        <f t="shared" ref="H40" si="46">$D40*G40*100</f>
        <v>0</v>
      </c>
      <c r="I40" s="39"/>
      <c r="J40" s="40">
        <f t="shared" si="42"/>
        <v>0</v>
      </c>
      <c r="K40" s="39"/>
      <c r="L40" s="40">
        <f t="shared" si="43"/>
        <v>0</v>
      </c>
      <c r="M40" s="39"/>
      <c r="N40" s="40">
        <f t="shared" si="44"/>
        <v>0</v>
      </c>
      <c r="P40" s="12" t="str">
        <f t="shared" ref="P40" si="47">IF(ISBLANK(B40),A40,B40)</f>
        <v xml:space="preserve">Language: Fluent in Kyrgyz (2%) and Russian (1%) </v>
      </c>
    </row>
    <row r="41" spans="1:16" ht="16.95" customHeight="1">
      <c r="A41" s="35" t="s">
        <v>35</v>
      </c>
      <c r="B41" s="76" t="s">
        <v>116</v>
      </c>
      <c r="C41" s="77"/>
      <c r="D41" s="22">
        <v>0.05</v>
      </c>
      <c r="E41" s="39"/>
      <c r="F41" s="40">
        <f t="shared" si="41"/>
        <v>0</v>
      </c>
      <c r="G41" s="39"/>
      <c r="H41" s="40">
        <f t="shared" si="41"/>
        <v>0</v>
      </c>
      <c r="I41" s="39"/>
      <c r="J41" s="40">
        <f t="shared" ref="J41" si="48">$D41*I41*100</f>
        <v>0</v>
      </c>
      <c r="K41" s="39"/>
      <c r="L41" s="40">
        <f t="shared" ref="L41" si="49">$D41*K41*100</f>
        <v>0</v>
      </c>
      <c r="M41" s="39"/>
      <c r="N41" s="40">
        <f t="shared" ref="N41" si="50">$D41*M41*100</f>
        <v>0</v>
      </c>
      <c r="P41" s="12" t="str">
        <f t="shared" si="0"/>
        <v xml:space="preserve">Professional experience: 7 years of experience in crime prevention  </v>
      </c>
    </row>
    <row r="42" spans="1:16" ht="23.55" customHeight="1">
      <c r="A42" s="33" t="s">
        <v>106</v>
      </c>
      <c r="B42" s="74" t="s">
        <v>117</v>
      </c>
      <c r="C42" s="75"/>
      <c r="D42" s="22">
        <v>0.05</v>
      </c>
      <c r="E42" s="39"/>
      <c r="F42" s="40">
        <f t="shared" si="41"/>
        <v>0</v>
      </c>
      <c r="G42" s="39"/>
      <c r="H42" s="40">
        <f t="shared" si="41"/>
        <v>0</v>
      </c>
      <c r="I42" s="39"/>
      <c r="J42" s="40">
        <f t="shared" ref="J42" si="51">$D42*I42*100</f>
        <v>0</v>
      </c>
      <c r="K42" s="39"/>
      <c r="L42" s="40">
        <f t="shared" ref="L42" si="52">$D42*K42*100</f>
        <v>0</v>
      </c>
      <c r="M42" s="39"/>
      <c r="N42" s="40">
        <f t="shared" ref="N42" si="53">$D42*M42*100</f>
        <v>0</v>
      </c>
      <c r="P42" s="12" t="str">
        <f t="shared" si="0"/>
        <v xml:space="preserve">Leadership/management experience: 7 years of management/leadership experience as project team leader </v>
      </c>
    </row>
    <row r="43" spans="1:16" s="10" customFormat="1" ht="11.25" customHeight="1">
      <c r="A43" s="72" t="s">
        <v>36</v>
      </c>
      <c r="B43" s="72"/>
      <c r="C43" s="73"/>
      <c r="D43" s="23">
        <f>SUM(D39:D42)</f>
        <v>0.15000000000000002</v>
      </c>
      <c r="E43" s="42"/>
      <c r="F43" s="43">
        <f>SUM(F39:F42)</f>
        <v>0</v>
      </c>
      <c r="G43" s="42"/>
      <c r="H43" s="43">
        <f>SUM(H39:H42)</f>
        <v>0</v>
      </c>
      <c r="I43" s="42"/>
      <c r="J43" s="43">
        <f>SUM(J39:J42)</f>
        <v>0</v>
      </c>
      <c r="K43" s="42"/>
      <c r="L43" s="43">
        <f>SUM(L39:L42)</f>
        <v>0</v>
      </c>
      <c r="M43" s="42"/>
      <c r="N43" s="43">
        <f>SUM(N39:N42)</f>
        <v>0</v>
      </c>
      <c r="P43" s="29" t="str">
        <f t="shared" si="0"/>
        <v>Interim total 2.1</v>
      </c>
    </row>
    <row r="44" spans="1:16" ht="12.75" customHeight="1">
      <c r="A44" s="34" t="s">
        <v>37</v>
      </c>
      <c r="B44" s="81" t="s">
        <v>118</v>
      </c>
      <c r="C44" s="82"/>
      <c r="D44" s="26"/>
      <c r="E44" s="45"/>
      <c r="F44" s="44"/>
      <c r="G44" s="45"/>
      <c r="H44" s="44"/>
      <c r="I44" s="45"/>
      <c r="J44" s="44"/>
      <c r="K44" s="45"/>
      <c r="L44" s="44"/>
      <c r="M44" s="45"/>
      <c r="N44" s="44"/>
      <c r="P44" s="29" t="str">
        <f t="shared" si="0"/>
        <v>Expert 1: Expert in crime prevention mechanisms</v>
      </c>
    </row>
    <row r="45" spans="1:16" ht="31.2" customHeight="1">
      <c r="A45" s="35" t="s">
        <v>38</v>
      </c>
      <c r="B45" s="76" t="s">
        <v>119</v>
      </c>
      <c r="C45" s="77"/>
      <c r="D45" s="22">
        <v>0.02</v>
      </c>
      <c r="E45" s="39"/>
      <c r="F45" s="40">
        <f t="shared" ref="F45:H47" si="54">$D45*E45*100</f>
        <v>0</v>
      </c>
      <c r="G45" s="39"/>
      <c r="H45" s="40">
        <f t="shared" si="54"/>
        <v>0</v>
      </c>
      <c r="I45" s="39"/>
      <c r="J45" s="40">
        <f t="shared" ref="J45:J46" si="55">$D45*I45*100</f>
        <v>0</v>
      </c>
      <c r="K45" s="39"/>
      <c r="L45" s="40">
        <f t="shared" ref="L45:L46" si="56">$D45*K45*100</f>
        <v>0</v>
      </c>
      <c r="M45" s="39"/>
      <c r="N45" s="40">
        <f t="shared" ref="N45:N46" si="57">$D45*M45*100</f>
        <v>0</v>
      </c>
      <c r="P45" s="12" t="str">
        <f t="shared" si="0"/>
        <v xml:space="preserve">Education: Higher education in security, criminal justice, political science, law, social studies or related field and/or completed a formal course in crime prevention </v>
      </c>
    </row>
    <row r="46" spans="1:16" ht="13.05" customHeight="1">
      <c r="A46" s="35" t="s">
        <v>39</v>
      </c>
      <c r="B46" s="76" t="s">
        <v>114</v>
      </c>
      <c r="C46" s="77"/>
      <c r="D46" s="22">
        <v>0.03</v>
      </c>
      <c r="E46" s="39"/>
      <c r="F46" s="40">
        <f t="shared" si="54"/>
        <v>0</v>
      </c>
      <c r="G46" s="39"/>
      <c r="H46" s="40">
        <f t="shared" si="54"/>
        <v>0</v>
      </c>
      <c r="I46" s="39"/>
      <c r="J46" s="40">
        <f t="shared" si="55"/>
        <v>0</v>
      </c>
      <c r="K46" s="39"/>
      <c r="L46" s="40">
        <f t="shared" si="56"/>
        <v>0</v>
      </c>
      <c r="M46" s="39"/>
      <c r="N46" s="40">
        <f t="shared" si="57"/>
        <v>0</v>
      </c>
      <c r="P46" s="12"/>
    </row>
    <row r="47" spans="1:16" ht="22.95" customHeight="1">
      <c r="A47" s="35" t="s">
        <v>40</v>
      </c>
      <c r="B47" s="76" t="s">
        <v>120</v>
      </c>
      <c r="C47" s="77"/>
      <c r="D47" s="22">
        <v>0.05</v>
      </c>
      <c r="E47" s="39"/>
      <c r="F47" s="40">
        <f t="shared" si="54"/>
        <v>0</v>
      </c>
      <c r="G47" s="39"/>
      <c r="H47" s="40">
        <f t="shared" si="54"/>
        <v>0</v>
      </c>
      <c r="I47" s="39"/>
      <c r="J47" s="40">
        <f t="shared" ref="J47" si="58">$D47*I47*100</f>
        <v>0</v>
      </c>
      <c r="K47" s="39"/>
      <c r="L47" s="40">
        <f t="shared" ref="L47" si="59">$D47*K47*100</f>
        <v>0</v>
      </c>
      <c r="M47" s="39"/>
      <c r="N47" s="40">
        <f t="shared" ref="N47" si="60">$D47*M47*100</f>
        <v>0</v>
      </c>
      <c r="P47" s="12" t="str">
        <f t="shared" si="0"/>
        <v xml:space="preserve">Professional experience: 7 years of experience in developing and introducing crime prevention tools </v>
      </c>
    </row>
    <row r="48" spans="1:16" ht="11.25" customHeight="1" outlineLevel="1">
      <c r="A48" s="72" t="s">
        <v>41</v>
      </c>
      <c r="B48" s="72"/>
      <c r="C48" s="73"/>
      <c r="D48" s="23">
        <f>SUM(D45:D47)</f>
        <v>0.1</v>
      </c>
      <c r="E48" s="42"/>
      <c r="F48" s="43">
        <f>SUM(F45:F47)</f>
        <v>0</v>
      </c>
      <c r="G48" s="42"/>
      <c r="H48" s="43">
        <f>SUM(H45:H47)</f>
        <v>0</v>
      </c>
      <c r="I48" s="42"/>
      <c r="J48" s="43">
        <f>SUM(J45:J47)</f>
        <v>0</v>
      </c>
      <c r="K48" s="42"/>
      <c r="L48" s="43">
        <f>SUM(L45:L47)</f>
        <v>0</v>
      </c>
      <c r="M48" s="42"/>
      <c r="N48" s="43">
        <f>SUM(N45:N47)</f>
        <v>0</v>
      </c>
      <c r="P48" s="29" t="str">
        <f t="shared" si="0"/>
        <v>Interim total 2.2</v>
      </c>
    </row>
    <row r="49" spans="1:16" ht="14.25" customHeight="1">
      <c r="A49" s="34" t="s">
        <v>42</v>
      </c>
      <c r="B49" s="102" t="s">
        <v>121</v>
      </c>
      <c r="C49" s="103"/>
      <c r="D49" s="26"/>
      <c r="E49" s="45"/>
      <c r="F49" s="44"/>
      <c r="G49" s="45"/>
      <c r="H49" s="44"/>
      <c r="I49" s="45"/>
      <c r="J49" s="44"/>
      <c r="K49" s="45"/>
      <c r="L49" s="44"/>
      <c r="M49" s="45"/>
      <c r="N49" s="44"/>
      <c r="P49" s="29" t="str">
        <f t="shared" si="0"/>
        <v>Expert 2: Expert on developing a training module on crime prevention</v>
      </c>
    </row>
    <row r="50" spans="1:16" ht="19.95" customHeight="1">
      <c r="A50" s="35" t="s">
        <v>43</v>
      </c>
      <c r="B50" s="76" t="s">
        <v>122</v>
      </c>
      <c r="C50" s="77"/>
      <c r="D50" s="22">
        <v>0.02</v>
      </c>
      <c r="E50" s="39"/>
      <c r="F50" s="40">
        <f t="shared" ref="F50:H52" si="61">$D50*E50*100</f>
        <v>0</v>
      </c>
      <c r="G50" s="48"/>
      <c r="H50" s="40">
        <f t="shared" si="61"/>
        <v>0</v>
      </c>
      <c r="I50" s="39"/>
      <c r="J50" s="40">
        <f t="shared" ref="J50:J51" si="62">$D50*I50*100</f>
        <v>0</v>
      </c>
      <c r="K50" s="39"/>
      <c r="L50" s="40">
        <f t="shared" ref="L50:L51" si="63">$D50*K50*100</f>
        <v>0</v>
      </c>
      <c r="M50" s="39"/>
      <c r="N50" s="40">
        <f t="shared" ref="N50:N51" si="64">$D50*M50*100</f>
        <v>0</v>
      </c>
      <c r="P50" s="12" t="str">
        <f t="shared" si="0"/>
        <v xml:space="preserve">Education: Higher education in security, political science, law, social studies or related field, and/or completed a formal course in crime prevention </v>
      </c>
    </row>
    <row r="51" spans="1:16" ht="15" customHeight="1">
      <c r="A51" s="35" t="s">
        <v>44</v>
      </c>
      <c r="B51" s="76" t="s">
        <v>114</v>
      </c>
      <c r="C51" s="77"/>
      <c r="D51" s="22">
        <v>0.03</v>
      </c>
      <c r="E51" s="39"/>
      <c r="F51" s="40">
        <f t="shared" si="61"/>
        <v>0</v>
      </c>
      <c r="G51" s="48"/>
      <c r="H51" s="40">
        <f t="shared" si="61"/>
        <v>0</v>
      </c>
      <c r="I51" s="39"/>
      <c r="J51" s="40">
        <f t="shared" si="62"/>
        <v>0</v>
      </c>
      <c r="K51" s="39"/>
      <c r="L51" s="40">
        <f t="shared" si="63"/>
        <v>0</v>
      </c>
      <c r="M51" s="39"/>
      <c r="N51" s="40">
        <f t="shared" si="64"/>
        <v>0</v>
      </c>
      <c r="P51" s="12"/>
    </row>
    <row r="52" spans="1:16" ht="22.5" customHeight="1">
      <c r="A52" s="35" t="s">
        <v>45</v>
      </c>
      <c r="B52" s="76" t="s">
        <v>123</v>
      </c>
      <c r="C52" s="77"/>
      <c r="D52" s="22">
        <v>0.05</v>
      </c>
      <c r="E52" s="39"/>
      <c r="F52" s="40">
        <f t="shared" si="61"/>
        <v>0</v>
      </c>
      <c r="G52" s="39"/>
      <c r="H52" s="40">
        <f t="shared" si="61"/>
        <v>0</v>
      </c>
      <c r="I52" s="39"/>
      <c r="J52" s="40">
        <f t="shared" ref="J52" si="65">$D52*I52*100</f>
        <v>0</v>
      </c>
      <c r="K52" s="39"/>
      <c r="L52" s="40">
        <f t="shared" ref="L52" si="66">$D52*K52*100</f>
        <v>0</v>
      </c>
      <c r="M52" s="39"/>
      <c r="N52" s="40">
        <f t="shared" ref="N52" si="67">$D52*M52*100</f>
        <v>0</v>
      </c>
      <c r="P52" s="12" t="str">
        <f t="shared" si="0"/>
        <v xml:space="preserve">Professional experience: 7 years of experience in introducing mechanisms of crime prevention into educational programmes </v>
      </c>
    </row>
    <row r="53" spans="1:16" ht="13.5" customHeight="1" outlineLevel="1">
      <c r="A53" s="72" t="s">
        <v>46</v>
      </c>
      <c r="B53" s="72"/>
      <c r="C53" s="73"/>
      <c r="D53" s="23">
        <f>SUM(D50:D52)</f>
        <v>0.1</v>
      </c>
      <c r="E53" s="42"/>
      <c r="F53" s="43">
        <f>SUM(F50:F52)</f>
        <v>0</v>
      </c>
      <c r="G53" s="43"/>
      <c r="H53" s="43">
        <f>SUM(H50:H52)</f>
        <v>0</v>
      </c>
      <c r="I53" s="43"/>
      <c r="J53" s="43">
        <f>SUM(J50:J52)</f>
        <v>0</v>
      </c>
      <c r="K53" s="43"/>
      <c r="L53" s="43">
        <f>SUM(L50:L52)</f>
        <v>0</v>
      </c>
      <c r="M53" s="42"/>
      <c r="N53" s="43">
        <f>SUM(N50:N52)</f>
        <v>0</v>
      </c>
      <c r="P53" s="29" t="str">
        <f t="shared" ref="P53" si="68">IF(ISBLANK(B53),A53,B53)</f>
        <v>Interim total 2.3</v>
      </c>
    </row>
    <row r="54" spans="1:16" ht="14.25" customHeight="1">
      <c r="A54" s="34" t="s">
        <v>51</v>
      </c>
      <c r="B54" s="102" t="s">
        <v>124</v>
      </c>
      <c r="C54" s="103"/>
      <c r="D54" s="26"/>
      <c r="E54" s="45"/>
      <c r="F54" s="44"/>
      <c r="G54" s="45"/>
      <c r="H54" s="44"/>
      <c r="I54" s="45"/>
      <c r="J54" s="44"/>
      <c r="K54" s="45"/>
      <c r="L54" s="44"/>
      <c r="M54" s="45"/>
      <c r="N54" s="44"/>
      <c r="P54" s="29"/>
    </row>
    <row r="55" spans="1:16" ht="14.55" customHeight="1">
      <c r="A55" s="35" t="s">
        <v>52</v>
      </c>
      <c r="B55" s="76" t="s">
        <v>125</v>
      </c>
      <c r="C55" s="77"/>
      <c r="D55" s="22">
        <v>0.01</v>
      </c>
      <c r="E55" s="39"/>
      <c r="F55" s="40">
        <f>$D55*E55*100</f>
        <v>0</v>
      </c>
      <c r="G55" s="39"/>
      <c r="H55" s="40">
        <f t="shared" ref="H55:H57" si="69">$D55*G55*100</f>
        <v>0</v>
      </c>
      <c r="I55" s="39"/>
      <c r="J55" s="40">
        <f t="shared" ref="J55:J57" si="70">$D55*I55*100</f>
        <v>0</v>
      </c>
      <c r="K55" s="39"/>
      <c r="L55" s="40">
        <f t="shared" ref="L55:L57" si="71">$D55*K55*100</f>
        <v>0</v>
      </c>
      <c r="M55" s="39"/>
      <c r="N55" s="40">
        <f t="shared" ref="N55:N57" si="72">$D55*M55*100</f>
        <v>0</v>
      </c>
    </row>
    <row r="56" spans="1:16" ht="13.05" customHeight="1">
      <c r="A56" s="35" t="s">
        <v>53</v>
      </c>
      <c r="B56" s="76" t="s">
        <v>114</v>
      </c>
      <c r="C56" s="77"/>
      <c r="D56" s="22">
        <v>0.03</v>
      </c>
      <c r="E56" s="39"/>
      <c r="F56" s="40">
        <f>$D56*E56*100</f>
        <v>0</v>
      </c>
      <c r="G56" s="39"/>
      <c r="H56" s="40">
        <f t="shared" si="69"/>
        <v>0</v>
      </c>
      <c r="I56" s="39"/>
      <c r="J56" s="40">
        <f t="shared" si="70"/>
        <v>0</v>
      </c>
      <c r="K56" s="39"/>
      <c r="L56" s="40">
        <f t="shared" si="71"/>
        <v>0</v>
      </c>
      <c r="M56" s="39"/>
      <c r="N56" s="40">
        <f t="shared" si="72"/>
        <v>0</v>
      </c>
    </row>
    <row r="57" spans="1:16" ht="33" customHeight="1">
      <c r="A57" s="35" t="s">
        <v>58</v>
      </c>
      <c r="B57" s="76" t="s">
        <v>126</v>
      </c>
      <c r="C57" s="77"/>
      <c r="D57" s="22">
        <v>0.05</v>
      </c>
      <c r="E57" s="39"/>
      <c r="F57" s="40">
        <f>$D57*E57*100</f>
        <v>0</v>
      </c>
      <c r="G57" s="39"/>
      <c r="H57" s="40">
        <f t="shared" si="69"/>
        <v>0</v>
      </c>
      <c r="I57" s="39"/>
      <c r="J57" s="40">
        <f t="shared" si="70"/>
        <v>0</v>
      </c>
      <c r="K57" s="39"/>
      <c r="L57" s="40">
        <f t="shared" si="71"/>
        <v>0</v>
      </c>
      <c r="M57" s="39"/>
      <c r="N57" s="40">
        <f t="shared" si="72"/>
        <v>0</v>
      </c>
    </row>
    <row r="58" spans="1:16" ht="11.25" customHeight="1" outlineLevel="1">
      <c r="A58" s="72" t="s">
        <v>54</v>
      </c>
      <c r="B58" s="72"/>
      <c r="C58" s="73"/>
      <c r="D58" s="23">
        <f>SUM(D55:D57)</f>
        <v>0.09</v>
      </c>
      <c r="E58" s="42"/>
      <c r="F58" s="43">
        <f>SUM(F55:F57)</f>
        <v>0</v>
      </c>
      <c r="G58" s="43"/>
      <c r="H58" s="43">
        <f>SUM(H55:H57)</f>
        <v>0</v>
      </c>
      <c r="I58" s="43"/>
      <c r="J58" s="43">
        <f>SUM(J55:J57)</f>
        <v>0</v>
      </c>
      <c r="K58" s="43"/>
      <c r="L58" s="43">
        <f>SUM(L55:L57)</f>
        <v>0</v>
      </c>
      <c r="M58" s="42"/>
      <c r="N58" s="43">
        <f>SUM(N55:N57)</f>
        <v>0</v>
      </c>
      <c r="P58" s="29" t="str">
        <f>IF(ISBLANK(B58),A58,B58)</f>
        <v>Interim total 2.4</v>
      </c>
    </row>
    <row r="59" spans="1:16" ht="11.25" customHeight="1" outlineLevel="1">
      <c r="A59" s="68">
        <v>2.5</v>
      </c>
      <c r="B59" s="108" t="s">
        <v>127</v>
      </c>
      <c r="C59" s="109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7"/>
      <c r="P59" s="29"/>
    </row>
    <row r="60" spans="1:16" ht="20.55" customHeight="1" outlineLevel="1">
      <c r="A60" s="69" t="s">
        <v>59</v>
      </c>
      <c r="B60" s="110" t="s">
        <v>129</v>
      </c>
      <c r="C60" s="111"/>
      <c r="D60" s="22">
        <v>0.01</v>
      </c>
      <c r="E60" s="39"/>
      <c r="F60" s="40">
        <f>$D60*E60*100</f>
        <v>0</v>
      </c>
      <c r="G60" s="39"/>
      <c r="H60" s="40">
        <f>$D60*G60*100</f>
        <v>0</v>
      </c>
      <c r="I60" s="39"/>
      <c r="J60" s="40">
        <f>$D60*I60*100</f>
        <v>0</v>
      </c>
      <c r="K60" s="39"/>
      <c r="L60" s="40">
        <f>$D60*K60*100</f>
        <v>0</v>
      </c>
      <c r="M60" s="39"/>
      <c r="N60" s="43">
        <f>SUM(N57:N59)</f>
        <v>0</v>
      </c>
      <c r="P60" s="29"/>
    </row>
    <row r="61" spans="1:16" ht="14.55" customHeight="1" outlineLevel="1">
      <c r="A61" s="69" t="s">
        <v>60</v>
      </c>
      <c r="B61" s="110" t="s">
        <v>130</v>
      </c>
      <c r="C61" s="111"/>
      <c r="D61" s="70">
        <v>0.04</v>
      </c>
      <c r="E61" s="71"/>
      <c r="F61" s="40">
        <f t="shared" ref="F61:F62" si="73">$D61*E61*100</f>
        <v>0</v>
      </c>
      <c r="G61" s="71"/>
      <c r="H61" s="40">
        <f t="shared" ref="H61:H62" si="74">$D61*G61*100</f>
        <v>0</v>
      </c>
      <c r="I61" s="71"/>
      <c r="J61" s="40">
        <f t="shared" ref="J61:J62" si="75">$D61*I61*100</f>
        <v>0</v>
      </c>
      <c r="K61" s="71"/>
      <c r="L61" s="40">
        <f t="shared" ref="L61:L62" si="76">$D61*K61*100</f>
        <v>0</v>
      </c>
      <c r="M61" s="71"/>
      <c r="N61" s="43">
        <f t="shared" ref="N61:N62" si="77">SUM(N58:N60)</f>
        <v>0</v>
      </c>
      <c r="P61" s="29"/>
    </row>
    <row r="62" spans="1:16" ht="22.5" customHeight="1" outlineLevel="1">
      <c r="A62" s="69" t="s">
        <v>61</v>
      </c>
      <c r="B62" s="110" t="s">
        <v>131</v>
      </c>
      <c r="C62" s="111"/>
      <c r="D62" s="70">
        <v>0.04</v>
      </c>
      <c r="E62" s="71"/>
      <c r="F62" s="40">
        <f t="shared" si="73"/>
        <v>0</v>
      </c>
      <c r="G62" s="71"/>
      <c r="H62" s="40">
        <f t="shared" si="74"/>
        <v>0</v>
      </c>
      <c r="I62" s="71"/>
      <c r="J62" s="40">
        <f t="shared" si="75"/>
        <v>0</v>
      </c>
      <c r="K62" s="71"/>
      <c r="L62" s="40">
        <f t="shared" si="76"/>
        <v>0</v>
      </c>
      <c r="M62" s="71"/>
      <c r="N62" s="43">
        <f t="shared" si="77"/>
        <v>0</v>
      </c>
      <c r="P62" s="29"/>
    </row>
    <row r="63" spans="1:16" ht="12" customHeight="1" outlineLevel="1">
      <c r="A63" s="72" t="s">
        <v>54</v>
      </c>
      <c r="B63" s="72"/>
      <c r="C63" s="73"/>
      <c r="D63" s="23">
        <f>SUM(D60:D62)</f>
        <v>0.09</v>
      </c>
      <c r="E63" s="42"/>
      <c r="F63" s="43">
        <f>SUM(F60:F62)</f>
        <v>0</v>
      </c>
      <c r="G63" s="43"/>
      <c r="H63" s="43">
        <f>SUM(H60:H62)</f>
        <v>0</v>
      </c>
      <c r="I63" s="43"/>
      <c r="J63" s="43">
        <f>SUM(J60:J62)</f>
        <v>0</v>
      </c>
      <c r="K63" s="43"/>
      <c r="L63" s="43">
        <f>SUM(L60:L62)</f>
        <v>0</v>
      </c>
      <c r="M63" s="42"/>
      <c r="N63" s="43">
        <f>SUM(N60:N62)</f>
        <v>0</v>
      </c>
      <c r="P63" s="29"/>
    </row>
    <row r="64" spans="1:16" ht="14.25" customHeight="1">
      <c r="A64" s="34" t="s">
        <v>132</v>
      </c>
      <c r="B64" s="102" t="s">
        <v>128</v>
      </c>
      <c r="C64" s="103"/>
      <c r="D64" s="26"/>
      <c r="E64" s="45"/>
      <c r="F64" s="44"/>
      <c r="G64" s="45"/>
      <c r="H64" s="44"/>
      <c r="I64" s="45"/>
      <c r="J64" s="44"/>
      <c r="K64" s="45"/>
      <c r="L64" s="44"/>
      <c r="M64" s="45"/>
      <c r="N64" s="44"/>
      <c r="P64" s="29"/>
    </row>
    <row r="65" spans="1:16" ht="13.95" customHeight="1">
      <c r="A65" s="61" t="s">
        <v>133</v>
      </c>
      <c r="B65" s="76" t="s">
        <v>111</v>
      </c>
      <c r="C65" s="77"/>
      <c r="D65" s="22">
        <v>0.01</v>
      </c>
      <c r="E65" s="39"/>
      <c r="F65" s="40">
        <f>$D65*E65*100</f>
        <v>0</v>
      </c>
      <c r="G65" s="39"/>
      <c r="H65" s="40">
        <f>$D65*G65*100</f>
        <v>0</v>
      </c>
      <c r="I65" s="39"/>
      <c r="J65" s="40">
        <f>$D65*I65*100</f>
        <v>0</v>
      </c>
      <c r="K65" s="39"/>
      <c r="L65" s="40">
        <f>$D65*K65*100</f>
        <v>0</v>
      </c>
      <c r="M65" s="39"/>
      <c r="N65" s="40">
        <f>$D65*M65*100</f>
        <v>0</v>
      </c>
    </row>
    <row r="66" spans="1:16" ht="12.45" customHeight="1">
      <c r="A66" s="61" t="s">
        <v>134</v>
      </c>
      <c r="B66" s="76" t="s">
        <v>112</v>
      </c>
      <c r="C66" s="77"/>
      <c r="D66" s="22">
        <v>0.02</v>
      </c>
      <c r="E66" s="39"/>
      <c r="F66" s="40">
        <f>$D66*E66*100</f>
        <v>0</v>
      </c>
      <c r="G66" s="39"/>
      <c r="H66" s="40">
        <f>$D66*G66*100</f>
        <v>0</v>
      </c>
      <c r="I66" s="39"/>
      <c r="J66" s="40">
        <f>$D66*I66*100</f>
        <v>0</v>
      </c>
      <c r="K66" s="39"/>
      <c r="L66" s="40">
        <f>$D66*K66*100</f>
        <v>0</v>
      </c>
      <c r="M66" s="39"/>
      <c r="N66" s="40">
        <f>$D66*M66*100</f>
        <v>0</v>
      </c>
    </row>
    <row r="67" spans="1:16" ht="30" customHeight="1">
      <c r="A67" s="61" t="s">
        <v>135</v>
      </c>
      <c r="B67" s="76" t="s">
        <v>113</v>
      </c>
      <c r="C67" s="77"/>
      <c r="D67" s="22">
        <v>0.05</v>
      </c>
      <c r="E67" s="39"/>
      <c r="F67" s="40">
        <f t="shared" ref="F67:H67" si="78">$D67*E67*100</f>
        <v>0</v>
      </c>
      <c r="G67" s="39"/>
      <c r="H67" s="40">
        <f t="shared" si="78"/>
        <v>0</v>
      </c>
      <c r="I67" s="39"/>
      <c r="J67" s="40">
        <f t="shared" ref="J67:L67" si="79">$D67*I67*100</f>
        <v>0</v>
      </c>
      <c r="K67" s="39"/>
      <c r="L67" s="40">
        <f t="shared" si="79"/>
        <v>0</v>
      </c>
      <c r="M67" s="39"/>
      <c r="N67" s="40">
        <f t="shared" ref="N67" si="80">$D67*M67*100</f>
        <v>0</v>
      </c>
    </row>
    <row r="68" spans="1:16" ht="11.25" customHeight="1" outlineLevel="1">
      <c r="A68" s="72" t="s">
        <v>136</v>
      </c>
      <c r="B68" s="72"/>
      <c r="C68" s="73"/>
      <c r="D68" s="23">
        <f>SUM(D65:D67)</f>
        <v>0.08</v>
      </c>
      <c r="E68" s="42"/>
      <c r="F68" s="43">
        <f>SUM(F65:F67)</f>
        <v>0</v>
      </c>
      <c r="G68" s="43"/>
      <c r="H68" s="43">
        <f>SUM(H65:H67)</f>
        <v>0</v>
      </c>
      <c r="I68" s="43"/>
      <c r="J68" s="43">
        <f>SUM(J65:J67)</f>
        <v>0</v>
      </c>
      <c r="K68" s="43"/>
      <c r="L68" s="43">
        <f>SUM(L65:L67)</f>
        <v>0</v>
      </c>
      <c r="M68" s="42"/>
      <c r="N68" s="43">
        <f>SUM(N65:N67)</f>
        <v>0</v>
      </c>
      <c r="P68" s="29" t="str">
        <f>IF(ISBLANK(B68),A68,B68)</f>
        <v>Interim total 2.6</v>
      </c>
    </row>
    <row r="69" spans="1:16" ht="11.25" customHeight="1">
      <c r="A69" s="106" t="s">
        <v>47</v>
      </c>
      <c r="B69" s="106"/>
      <c r="C69" s="107"/>
      <c r="D69" s="24">
        <f>D43+D48+D53+D58+D63+D68</f>
        <v>0.60999999999999988</v>
      </c>
      <c r="E69" s="49"/>
      <c r="F69" s="56">
        <f>F43+F48+F53+F58+F63+F68</f>
        <v>0</v>
      </c>
      <c r="G69" s="57"/>
      <c r="H69" s="56">
        <f>H43+H48+H53+H58+H63+H68</f>
        <v>0</v>
      </c>
      <c r="I69" s="57"/>
      <c r="J69" s="56">
        <f>J43+J48+J53+J58+J63+J68</f>
        <v>0</v>
      </c>
      <c r="K69" s="57"/>
      <c r="L69" s="56">
        <f>L43+L48+L53+L58+L63+L68</f>
        <v>0</v>
      </c>
      <c r="M69" s="52"/>
      <c r="N69" s="56">
        <f>N43+N48+N53+N58+N63+N68</f>
        <v>0</v>
      </c>
      <c r="P69" s="29" t="str">
        <f t="shared" ref="P69:P71" si="81">IF(ISBLANK(B69),A69,B69)</f>
        <v>Total 2</v>
      </c>
    </row>
    <row r="70" spans="1:16" ht="12.75" customHeight="1">
      <c r="A70" s="104" t="s">
        <v>48</v>
      </c>
      <c r="B70" s="104"/>
      <c r="C70" s="105"/>
      <c r="D70" s="24">
        <f>D36+D69</f>
        <v>0.99999999999999989</v>
      </c>
      <c r="E70" s="50"/>
      <c r="F70" s="56">
        <f>F36+F69</f>
        <v>0</v>
      </c>
      <c r="G70" s="57"/>
      <c r="H70" s="56">
        <f>H36+H69</f>
        <v>0</v>
      </c>
      <c r="I70" s="57"/>
      <c r="J70" s="56">
        <f>J36+J69</f>
        <v>0</v>
      </c>
      <c r="K70" s="57"/>
      <c r="L70" s="56">
        <f>L36+L69</f>
        <v>0</v>
      </c>
      <c r="M70" s="52"/>
      <c r="N70" s="56">
        <f>N36+N69</f>
        <v>0</v>
      </c>
      <c r="P70" s="29" t="str">
        <f t="shared" si="81"/>
        <v>Overall total 1 + 2</v>
      </c>
    </row>
    <row r="71" spans="1:16" ht="12.75" customHeight="1">
      <c r="A71" s="104" t="s">
        <v>108</v>
      </c>
      <c r="B71" s="104"/>
      <c r="C71" s="105"/>
      <c r="D71" s="21"/>
      <c r="E71" s="51"/>
      <c r="F71" s="58">
        <f>F70/1000</f>
        <v>0</v>
      </c>
      <c r="G71" s="59"/>
      <c r="H71" s="58">
        <f>H70/1000</f>
        <v>0</v>
      </c>
      <c r="I71" s="59"/>
      <c r="J71" s="58">
        <f>J70/10</f>
        <v>0</v>
      </c>
      <c r="K71" s="59"/>
      <c r="L71" s="58">
        <f>L70/10</f>
        <v>0</v>
      </c>
      <c r="M71" s="53"/>
      <c r="N71" s="58">
        <f>N70/1000</f>
        <v>0</v>
      </c>
      <c r="P71" s="29" t="str">
        <f t="shared" si="81"/>
        <v>Assessment in %</v>
      </c>
    </row>
    <row r="72" spans="1:16" ht="12.75" customHeight="1">
      <c r="A72" s="104" t="s">
        <v>49</v>
      </c>
      <c r="B72" s="104"/>
      <c r="C72" s="105"/>
      <c r="D72" s="21"/>
      <c r="E72" s="51"/>
      <c r="F72" s="53">
        <f>_xlfn.RANK.EQ(F71,$F$71:$I$71)</f>
        <v>1</v>
      </c>
      <c r="G72" s="59"/>
      <c r="H72" s="60">
        <f>_xlfn.RANK.EQ(H71,$F$71:$I$71)</f>
        <v>1</v>
      </c>
      <c r="I72" s="59"/>
      <c r="J72" s="60">
        <f>_xlfn.RANK.EQ(J71,$F$71:$I$71)</f>
        <v>1</v>
      </c>
      <c r="K72" s="59"/>
      <c r="L72" s="60">
        <f>_xlfn.RANK.EQ(L71,$F$71:$I$71)</f>
        <v>1</v>
      </c>
      <c r="M72" s="53"/>
      <c r="N72" s="60">
        <f>_xlfn.RANK.EQ(N71,$F$71:$I$71)</f>
        <v>1</v>
      </c>
      <c r="P72" s="29"/>
    </row>
    <row r="73" spans="1:16" ht="15.75" customHeight="1">
      <c r="C73" s="11"/>
      <c r="E73" s="2"/>
      <c r="G73" s="2"/>
      <c r="I73" s="2"/>
      <c r="K73" s="2"/>
      <c r="M73" s="1"/>
    </row>
    <row r="74" spans="1:16" ht="33" customHeight="1">
      <c r="A74" s="98" t="s">
        <v>50</v>
      </c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</row>
    <row r="75" spans="1:16" ht="12" customHeight="1">
      <c r="A75" s="113"/>
      <c r="B75" s="113"/>
      <c r="C75" s="113"/>
      <c r="E75" s="2"/>
      <c r="G75" s="2"/>
      <c r="I75" s="112"/>
      <c r="J75" s="112"/>
      <c r="K75" s="112"/>
      <c r="L75" s="112"/>
      <c r="M75" s="112"/>
      <c r="N75" s="112"/>
    </row>
  </sheetData>
  <sheetProtection selectLockedCells="1"/>
  <mergeCells count="91">
    <mergeCell ref="O5:O6"/>
    <mergeCell ref="B39:C39"/>
    <mergeCell ref="B47:C47"/>
    <mergeCell ref="B42:C42"/>
    <mergeCell ref="B52:C52"/>
    <mergeCell ref="K6:L6"/>
    <mergeCell ref="M6:N6"/>
    <mergeCell ref="M5:N5"/>
    <mergeCell ref="G6:H6"/>
    <mergeCell ref="B50:C50"/>
    <mergeCell ref="I6:J6"/>
    <mergeCell ref="B9:C9"/>
    <mergeCell ref="G3:K5"/>
    <mergeCell ref="A4:B4"/>
    <mergeCell ref="B7:C7"/>
    <mergeCell ref="B8:C8"/>
    <mergeCell ref="I75:N75"/>
    <mergeCell ref="A75:C75"/>
    <mergeCell ref="A53:C53"/>
    <mergeCell ref="A72:C72"/>
    <mergeCell ref="B54:C54"/>
    <mergeCell ref="B55:C55"/>
    <mergeCell ref="B57:C57"/>
    <mergeCell ref="A68:C68"/>
    <mergeCell ref="B64:C64"/>
    <mergeCell ref="B65:C65"/>
    <mergeCell ref="B67:C67"/>
    <mergeCell ref="A74:N74"/>
    <mergeCell ref="A63:C63"/>
    <mergeCell ref="B49:C49"/>
    <mergeCell ref="A58:C58"/>
    <mergeCell ref="A43:C43"/>
    <mergeCell ref="A71:C71"/>
    <mergeCell ref="A69:C69"/>
    <mergeCell ref="A48:C48"/>
    <mergeCell ref="B45:C45"/>
    <mergeCell ref="B44:C44"/>
    <mergeCell ref="A70:C70"/>
    <mergeCell ref="B56:C56"/>
    <mergeCell ref="B66:C66"/>
    <mergeCell ref="B51:C51"/>
    <mergeCell ref="B59:C59"/>
    <mergeCell ref="B60:C60"/>
    <mergeCell ref="B61:C61"/>
    <mergeCell ref="B62:C62"/>
    <mergeCell ref="B33:C33"/>
    <mergeCell ref="B34:C34"/>
    <mergeCell ref="B28:C28"/>
    <mergeCell ref="B29:C29"/>
    <mergeCell ref="A30:C30"/>
    <mergeCell ref="B32:C32"/>
    <mergeCell ref="B31:C31"/>
    <mergeCell ref="L1:N1"/>
    <mergeCell ref="A2:B2"/>
    <mergeCell ref="G2:H2"/>
    <mergeCell ref="M2:N2"/>
    <mergeCell ref="A3:B3"/>
    <mergeCell ref="M3:N3"/>
    <mergeCell ref="C3:E3"/>
    <mergeCell ref="C2:E2"/>
    <mergeCell ref="A1:J1"/>
    <mergeCell ref="M4:N4"/>
    <mergeCell ref="A5:B5"/>
    <mergeCell ref="C4:E4"/>
    <mergeCell ref="C5:E5"/>
    <mergeCell ref="B13:C13"/>
    <mergeCell ref="B12:C12"/>
    <mergeCell ref="E6:F6"/>
    <mergeCell ref="A26:C26"/>
    <mergeCell ref="B27:C27"/>
    <mergeCell ref="B21:C21"/>
    <mergeCell ref="A22:C22"/>
    <mergeCell ref="B10:N10"/>
    <mergeCell ref="B23:C23"/>
    <mergeCell ref="B24:C24"/>
    <mergeCell ref="B25:C25"/>
    <mergeCell ref="B11:C11"/>
    <mergeCell ref="A14:C14"/>
    <mergeCell ref="B15:C15"/>
    <mergeCell ref="B16:C16"/>
    <mergeCell ref="B17:C17"/>
    <mergeCell ref="A18:C18"/>
    <mergeCell ref="B19:C19"/>
    <mergeCell ref="B20:C20"/>
    <mergeCell ref="A35:C35"/>
    <mergeCell ref="B40:C40"/>
    <mergeCell ref="B46:C46"/>
    <mergeCell ref="B37:N37"/>
    <mergeCell ref="A36:C36"/>
    <mergeCell ref="B41:C41"/>
    <mergeCell ref="B38:C38"/>
  </mergeCells>
  <phoneticPr fontId="1" type="noConversion"/>
  <dataValidations count="1">
    <dataValidation type="decimal" allowBlank="1" showInputMessage="1" showErrorMessage="1" sqref="D54:D57 D45:D47 D64:D67 D50:D52 D39:D42" xr:uid="{00000000-0002-0000-0000-000000000000}">
      <formula1>0</formula1>
      <formula2>1</formula2>
    </dataValidation>
  </dataValidations>
  <pageMargins left="0.59055118110236227" right="0.31496062992125984" top="0.19685039370078741" bottom="0.51181102362204722" header="0" footer="0.19685039370078741"/>
  <pageSetup paperSize="9" scale="95" fitToHeight="0" orientation="landscape" r:id="rId1"/>
  <headerFooter differentFirst="1">
    <oddFooter>&amp;R&amp;7Page &amp;P of &amp;N</oddFooter>
    <firstFooter>&amp;L&amp;7Form 31-10-1-en&amp;R&amp;7Page &amp;P of &amp;N</firstFooter>
  </headerFooter>
  <ignoredErrors>
    <ignoredError sqref="B7 D7:N7 A37 D43 A73 A10 F44 G48 A38 I38 I48 K38 K48 M38 M44 M48 D9:N9 D38:G38 G73:N73 D73:E73" numberStoredAsText="1"/>
    <ignoredError sqref="G36 I36 K36 M3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03e698-d9e5-4145-b3e0-363ca85c6576" xsi:nil="true"/>
    <lcf76f155ced4ddcb4097134ff3c332f xmlns="d2122e92-948e-4146-a403-39b47506453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6FA547F8A76C4A9CF105B82853C4BC" ma:contentTypeVersion="18" ma:contentTypeDescription="Ein neues Dokument erstellen." ma:contentTypeScope="" ma:versionID="b58eb5259beb4d16f17b7d78f88c3703">
  <xsd:schema xmlns:xsd="http://www.w3.org/2001/XMLSchema" xmlns:xs="http://www.w3.org/2001/XMLSchema" xmlns:p="http://schemas.microsoft.com/office/2006/metadata/properties" xmlns:ns2="d2122e92-948e-4146-a403-39b475064538" xmlns:ns3="f903e698-d9e5-4145-b3e0-363ca85c6576" targetNamespace="http://schemas.microsoft.com/office/2006/metadata/properties" ma:root="true" ma:fieldsID="c9ea7ee0e9c0997d86793da2966373dc" ns2:_="" ns3:_="">
    <xsd:import namespace="d2122e92-948e-4146-a403-39b475064538"/>
    <xsd:import namespace="f903e698-d9e5-4145-b3e0-363ca85c6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22e92-948e-4146-a403-39b475064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3e698-d9e5-4145-b3e0-363ca85c6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12caab4-8ab4-4795-bf4c-8bb27ee6669c}" ma:internalName="TaxCatchAll" ma:showField="CatchAllData" ma:web="f903e698-d9e5-4145-b3e0-363ca85c6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4BED25-0EAB-47DD-BEBC-C3C67E46C241}">
  <ds:schemaRefs>
    <ds:schemaRef ds:uri="http://schemas.microsoft.com/office/2006/metadata/properties"/>
    <ds:schemaRef ds:uri="http://schemas.microsoft.com/office/infopath/2007/PartnerControls"/>
    <ds:schemaRef ds:uri="8f02399b-5cfb-4a5b-aae2-d55c9baabffa"/>
    <ds:schemaRef ds:uri="13d84d65-79e5-4231-b556-9d18f65cda8c"/>
    <ds:schemaRef ds:uri="f903e698-d9e5-4145-b3e0-363ca85c6576"/>
    <ds:schemaRef ds:uri="d2122e92-948e-4146-a403-39b475064538"/>
  </ds:schemaRefs>
</ds:datastoreItem>
</file>

<file path=customXml/itemProps2.xml><?xml version="1.0" encoding="utf-8"?>
<ds:datastoreItem xmlns:ds="http://schemas.openxmlformats.org/officeDocument/2006/customXml" ds:itemID="{10E46686-BAED-4B8B-9861-BF5547D705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22e92-948e-4146-a403-39b475064538"/>
    <ds:schemaRef ds:uri="f903e698-d9e5-4145-b3e0-363ca85c6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DAC5B6-65CC-496E-83D9-EC39B6A23D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Bidder 1-5</vt:lpstr>
      <vt:lpstr>'Bidder 1-5'!Druckbereich</vt:lpstr>
      <vt:lpstr>'Bidder 1-5'!Drucktitel</vt:lpstr>
      <vt:lpstr>Wertung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31-10-2-en, Bewertungsschema für die fachliche Auswertung von Angeboten für Verträge unter EU-Schwellenwert, englisch, Stand März 2021</dc:title>
  <dc:subject/>
  <dc:creator>Ainura Kapalova</dc:creator>
  <cp:keywords/>
  <dc:description/>
  <cp:lastModifiedBy>Turdumat kyzy, Nargiza GIZ KG</cp:lastModifiedBy>
  <cp:revision/>
  <cp:lastPrinted>2024-04-16T02:01:59Z</cp:lastPrinted>
  <dcterms:created xsi:type="dcterms:W3CDTF">2001-02-21T08:54:43Z</dcterms:created>
  <dcterms:modified xsi:type="dcterms:W3CDTF">2025-04-09T08:09:23Z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0x01010071127BBBB5AAB5448D0FF0C8D351E6E4</vt:lpwstr>
  </property>
  <property fmtid="{D5CDD505-2E9C-101B-9397-08002B2CF9AE}" pid="4" name="MediaServiceImageTags">
    <vt:lpwstr/>
  </property>
</Properties>
</file>