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1161128F-8063-49BD-9181-50600ABC1E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едомость объемов работ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3" i="3" l="1"/>
  <c r="D63" i="3"/>
  <c r="D60" i="3"/>
  <c r="D53" i="3"/>
  <c r="D58" i="3"/>
  <c r="D50" i="3"/>
  <c r="F308" i="3" l="1"/>
  <c r="F309" i="3" s="1"/>
  <c r="F235" i="3"/>
  <c r="F236" i="3" s="1"/>
  <c r="F284" i="3"/>
  <c r="F285" i="3" s="1"/>
  <c r="F203" i="3"/>
  <c r="F204" i="3" s="1"/>
  <c r="F144" i="3"/>
  <c r="F145" i="3" s="1"/>
  <c r="F114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F72" i="3" l="1"/>
  <c r="F312" i="3" s="1"/>
  <c r="F73" i="3" l="1"/>
  <c r="F313" i="3" s="1"/>
  <c r="F314" i="3" s="1"/>
  <c r="F315" i="3" s="1"/>
  <c r="F316" i="3" l="1"/>
  <c r="F317" i="3" s="1"/>
</calcChain>
</file>

<file path=xl/sharedStrings.xml><?xml version="1.0" encoding="utf-8"?>
<sst xmlns="http://schemas.openxmlformats.org/spreadsheetml/2006/main" count="592" uniqueCount="289">
  <si>
    <t>№</t>
  </si>
  <si>
    <t>Наименование работ</t>
  </si>
  <si>
    <t>Ед. изм.</t>
  </si>
  <si>
    <t xml:space="preserve">Количество </t>
  </si>
  <si>
    <t>Цена за ед.</t>
  </si>
  <si>
    <t>Сумма</t>
  </si>
  <si>
    <t>м3</t>
  </si>
  <si>
    <t>т</t>
  </si>
  <si>
    <t>ИТОГО:</t>
  </si>
  <si>
    <t>м2</t>
  </si>
  <si>
    <t>кг</t>
  </si>
  <si>
    <t>шт</t>
  </si>
  <si>
    <t>НДС - 12%</t>
  </si>
  <si>
    <t>м</t>
  </si>
  <si>
    <t>Всего работа</t>
  </si>
  <si>
    <t>Всего материалы</t>
  </si>
  <si>
    <t>Устройство ленточных фундаментов железобетонных при ширине поверху до 1000 мм</t>
  </si>
  <si>
    <t>Горячекатаная арматурная сталь периодического профиля класса А-III диаметром 12 мм</t>
  </si>
  <si>
    <t>Горячекатаная арматурная сталь гладкая класса А-I диаметром 8 мм</t>
  </si>
  <si>
    <t>Горячекатаная арматурная сталь гладкая класса А-I диаметром 6 мм</t>
  </si>
  <si>
    <t>Армирование кладки стен и других конструкций</t>
  </si>
  <si>
    <t>Устройство основания бетонного</t>
  </si>
  <si>
    <t>Горячекатаная арматурная сталь периодического профиля класса А-III диаметром 16 мм</t>
  </si>
  <si>
    <t>бетон М300</t>
  </si>
  <si>
    <t>Устройство тепло- и звукоизоляции сплошной из плит или матов минераловатных или стекловолокнистых</t>
  </si>
  <si>
    <t>Устройство пароизоляции из полиэтиленовой пленки в один слой насухо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</si>
  <si>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одностворчатых</t>
  </si>
  <si>
    <t>Окраска поливинилацетатными водоэмульсионными составами высококачественная по штукатурке стен</t>
  </si>
  <si>
    <t>Устройство покрытий на клее (сухих смесях) из керамических плиток</t>
  </si>
  <si>
    <t>Устройство плинтусов поливинилхлоридных на винтах самонарезающих</t>
  </si>
  <si>
    <t>Отделка фасадов мелкозернистыми декоративными покрытиями из минеральных или полимерминеральных пастовых составов на латексной основе по подготовленной поверхности с лесов и земли, состав с наполнителем из микроминерала (размер зерна до 0,7 мм)</t>
  </si>
  <si>
    <t>Кладка стен кирпичных наружных простых при высоте этажа до 4 м</t>
  </si>
  <si>
    <t>Кладка стен кирпичных внутренних при высоте этажа до 4 м</t>
  </si>
  <si>
    <t>кирпич</t>
  </si>
  <si>
    <t>Прокладка трубопроводов водоснабжения из напорных полиэтиленовых труб низкого давления среднего типа наружным диаметром 15 мм</t>
  </si>
  <si>
    <t>Крепления для трубопроводов: кронштейны, планки, хомуты</t>
  </si>
  <si>
    <t>Прокладка трубопроводов водоснабжения из напорных полиэтиленовых труб низкого давления среднего типа наружным диаметром 20 мм</t>
  </si>
  <si>
    <t>Прокладка трубопроводов водоснабжения из напорных полиэтиленовых труб низкого давления среднего типа наружным диаметром 25 мм</t>
  </si>
  <si>
    <t>Прокладка трубопроводов водоснабжения из стальных водогазопроводных оцинкованных труб диаметром 25 мм</t>
  </si>
  <si>
    <t>вентиль диам,25мм</t>
  </si>
  <si>
    <t>вентиль диам,15мм</t>
  </si>
  <si>
    <t>Установка счетчиков (водомеров) диаметром до 40 мм</t>
  </si>
  <si>
    <t>Монтаж водонагревателей электрических накопительных (емкостных) объемом: до 50 л</t>
  </si>
  <si>
    <t>Прокладка трубопроводов канализации из полиэтиленовых труб высокой плотности диаметром 100 мм</t>
  </si>
  <si>
    <t>Прокладка трубопроводов канализации из полиэтиленовых труб высокой плотности диаметром 50 мм</t>
  </si>
  <si>
    <t>прочистка ПНД диам,100мм</t>
  </si>
  <si>
    <t>Установка умывальников одиночных с подводкой холодной и горячей воды</t>
  </si>
  <si>
    <t>умывальник керамический</t>
  </si>
  <si>
    <t>сифон бутылочный пластмассовый</t>
  </si>
  <si>
    <t>Установка унитазов с бачком непосредственно присоединенным</t>
  </si>
  <si>
    <t>унитаз керамический</t>
  </si>
  <si>
    <t>инстоляция для унитаза</t>
  </si>
  <si>
    <t>мойка</t>
  </si>
  <si>
    <t>Крепления для трубопроводов: кронштейны, планки, хомуты,</t>
  </si>
  <si>
    <t>кВт</t>
  </si>
  <si>
    <t>секция</t>
  </si>
  <si>
    <t>Установка конвекторов</t>
  </si>
  <si>
    <t>Изоляция трубопроводов изделиями из вспененного каучука ("Армофлекс"), вспененного полиэтилена ("Термофлекс") трубками</t>
  </si>
  <si>
    <t>автоматический воздухоотводчик поплавкового типа диам,15мм</t>
  </si>
  <si>
    <t>автоматическая термостатическая головка RTR 7090</t>
  </si>
  <si>
    <t>межстенная переточная решетка РВ-150*100</t>
  </si>
  <si>
    <t>межстенная переточная решетка РВ-200*100</t>
  </si>
  <si>
    <t>межстенная переточная решетка РВ-400*100</t>
  </si>
  <si>
    <t>Прокладка воздуховодов из листовой, оцинкованной стали и алюминия класса Н (нормальные) толщиной 0,5 мм, периметром 800, 1000 мм</t>
  </si>
  <si>
    <t>Установка вентиляторов</t>
  </si>
  <si>
    <t>бытовой осевой вентилятор Вентс-100МК</t>
  </si>
  <si>
    <t>Установка светильников, светильник</t>
  </si>
  <si>
    <t>кабель ВВГнг-LS-0,66 3*1,5мм2, м</t>
  </si>
  <si>
    <t>кабель ВВГнг-LS-0,66 3*2,5мм2, м</t>
  </si>
  <si>
    <t>полоса металлическая 40*4, м</t>
  </si>
  <si>
    <t>кабель ВВГнг-LS-0,66 5*4мм2, м</t>
  </si>
  <si>
    <t>кабель ВВГнг-LS-0,66 5*6мм2, м</t>
  </si>
  <si>
    <t>Щит распределительный, шт,</t>
  </si>
  <si>
    <t>Автомат одно-, двух-, трехполюсный, устанавливаемый на конструкции на стене или колонне, на ток, А, до 25, шт,</t>
  </si>
  <si>
    <t>Счетчики, устанавливаемые на готовом основании трехфазные, шт,</t>
  </si>
  <si>
    <t>Выключатель одноклавишный утопленного типа при скрытой проводке, 100 шт,</t>
  </si>
  <si>
    <t>Розетка штепсельная утопленного типа при скрытой проводке, 100 шт,</t>
  </si>
  <si>
    <t>Автомат одно-, двух-, трехполюсный, устанавливаемый на конструкции на стене или колонне, на ток, А, до 100, шт,</t>
  </si>
  <si>
    <t>Прокладка трубопроводов отопления из стальных водогазопроводных неоцинкованных труб диаметром 32 мм, 100 м трубопровода</t>
  </si>
  <si>
    <t>Прокладка трубопроводов отопления из стальных водогазопроводных неоцинкованных труб диаметром 25 мм, 100 м трубопровода</t>
  </si>
  <si>
    <t>термометр ТТЖ-М, шт</t>
  </si>
  <si>
    <t>скользящая опора 4,903-10 в,5 Т13-07, шт</t>
  </si>
  <si>
    <t>клапан обратный пружинный диам,20мм, шт</t>
  </si>
  <si>
    <t>Приборы ПС приемно-контрольные, пусковые, Концентратор: блок базовый на 10 лучей</t>
  </si>
  <si>
    <t>Пульт приемно -контрольный охранно-пожарный Гранит-3 с GSM коммутатором на 3 зоны</t>
  </si>
  <si>
    <t>Извещатели ПС автоматические: тепловой электро-контактный, магнитоконтактный в нормальном исполнении</t>
  </si>
  <si>
    <t>Извещатель пожарный тепловой ИП-104-5/4</t>
  </si>
  <si>
    <t>Извещатель пожарный тепловой ИП212-63</t>
  </si>
  <si>
    <t>Извещатель пожарный ручной ИПР-514</t>
  </si>
  <si>
    <t>Устройства ультразвуковые: преобразователь (излучатель или приемник)</t>
  </si>
  <si>
    <t>Оповещатель   свето-звуковой "МАЯК-12КП</t>
  </si>
  <si>
    <t>Табло сигнальное студийное или коридорное</t>
  </si>
  <si>
    <t>Светильник аварийного освещения "ВЫХОД" 12 VDC Люкс-12</t>
  </si>
  <si>
    <t>Провод в коробах, сечение, мм2, до 6</t>
  </si>
  <si>
    <t>провод ОПС с двойной изоляцией КПСнг(А) FRLS 1*4*0,5</t>
  </si>
  <si>
    <t>металлопластиковый гофро-шланг 10*15</t>
  </si>
  <si>
    <t>Отдельно устанавливаемый: преобразователь или блок питания</t>
  </si>
  <si>
    <t>блок бесперебойного питания с аккумулятором БП 12/5 12В 5А</t>
  </si>
  <si>
    <t>Аккумулятор кислотный стационарный тип: С-1, СК-1</t>
  </si>
  <si>
    <t>Аккумулятора герметический 7 Ач, 12В</t>
  </si>
  <si>
    <t>Короба пластмассовые шириной до 40 мм</t>
  </si>
  <si>
    <t>Итого работа:</t>
  </si>
  <si>
    <t>Фундамент и каркас</t>
  </si>
  <si>
    <t>Штукатурная смесь</t>
  </si>
  <si>
    <t>Водоэмульсионная краска</t>
  </si>
  <si>
    <t>л</t>
  </si>
  <si>
    <t>Керамические плитки</t>
  </si>
  <si>
    <t>Клей плиточный</t>
  </si>
  <si>
    <t>Стоимость материалов для потолка</t>
  </si>
  <si>
    <t>Стоимость плинтуса</t>
  </si>
  <si>
    <t>Итого материалы:</t>
  </si>
  <si>
    <t>Сантехнические работы водопровода и канализации</t>
  </si>
  <si>
    <t>Сантехнические работы отопления</t>
  </si>
  <si>
    <t>Вентиляционные работы</t>
  </si>
  <si>
    <t>Электромонтажные работы</t>
  </si>
  <si>
    <t>Сантехнические работы теплосети</t>
  </si>
  <si>
    <t>Садик</t>
  </si>
  <si>
    <r>
      <rPr>
        <sz val="12"/>
        <color theme="1"/>
        <rFont val="Calibri"/>
        <family val="2"/>
        <charset val="204"/>
        <scheme val="minor"/>
      </rPr>
      <t>Строительство</t>
    </r>
    <r>
      <rPr>
        <b/>
        <sz val="12"/>
        <color theme="1"/>
        <rFont val="Calibri"/>
        <family val="2"/>
        <charset val="204"/>
        <scheme val="minor"/>
      </rPr>
      <t xml:space="preserve"> «Строительство детского сада на 30 мест в жм Ак-Тилек Ак-Талинского района» </t>
    </r>
  </si>
  <si>
    <t>бетон М100</t>
  </si>
  <si>
    <t>бетом М250,</t>
  </si>
  <si>
    <t>Сетка сварная из холоднотянутой проволоки 5 мм</t>
  </si>
  <si>
    <t>Усиление монолитными железобетонными сердечниками (вставками) кирпичных простенков</t>
  </si>
  <si>
    <t>Горячекатаная арматурная сталь гладкая класса А-I диаметром 12 мм</t>
  </si>
  <si>
    <t>уголок 50*4</t>
  </si>
  <si>
    <t>лист 4*30</t>
  </si>
  <si>
    <t>Устройство антисейсмических швов</t>
  </si>
  <si>
    <t>бетон М250</t>
  </si>
  <si>
    <t>Установка закладных деталей весом до 4 кг</t>
  </si>
  <si>
    <t>Горячекатаная арматурная сталь периодического профиля класса А-II диаметром 12 мм</t>
  </si>
  <si>
    <t>Устройство кровель и свесов из профилированного листа по деревянной обрешетке с ее устройством</t>
  </si>
  <si>
    <t>деревянные конструкции</t>
  </si>
  <si>
    <t>профилированный лист</t>
  </si>
  <si>
    <t>швеллер №16</t>
  </si>
  <si>
    <t>уголок30*4</t>
  </si>
  <si>
    <t>Установка в жилых и общественных зданиях оконных блоков из ПВХ профилей: глухих с площадью проема до 2 м2</t>
  </si>
  <si>
    <t>Установка блоков в наружных и внутренних дверных проемах в каменных стенах площадью проема до 3 м2</t>
  </si>
  <si>
    <t>дверь пвх</t>
  </si>
  <si>
    <t>дверь деревянная со скоб,изд</t>
  </si>
  <si>
    <t>Устройство покрытий из плит керамогранитных</t>
  </si>
  <si>
    <t>Устройство металлической водосточной системы: прямых звеньев труб</t>
  </si>
  <si>
    <t>Трубы</t>
  </si>
  <si>
    <t>Ухваты для водосточных труб</t>
  </si>
  <si>
    <t>Штукатурка поверхностей известковым раствором высококачественная по камню и бетону стен</t>
  </si>
  <si>
    <t>Облицовка потолков гипсокартонными или гипсоволокнистыми листами по деревянному каркасу с относом 5 см, с установкой нащельников</t>
  </si>
  <si>
    <t>Устройство покрытий из досок ламинированных замковым способом</t>
  </si>
  <si>
    <t>Устройство слуховых окон</t>
  </si>
  <si>
    <t>Приборы оконные</t>
  </si>
  <si>
    <t>закладные детали</t>
  </si>
  <si>
    <t>стоимость минераловатных плит</t>
  </si>
  <si>
    <t>стоимость полиэтиленовой пленки</t>
  </si>
  <si>
    <t>Декоративная штукатурка</t>
  </si>
  <si>
    <t>Керомагранитные плитки</t>
  </si>
  <si>
    <t>Плиточный клей</t>
  </si>
  <si>
    <t>Стоимость ламината</t>
  </si>
  <si>
    <t>Прокладка трубопроводов водоснабжения из стальных водогазопроводных оцинкованных труб диаметром 20 мм</t>
  </si>
  <si>
    <t>счетчик Экомера многоструйный диам,25мм</t>
  </si>
  <si>
    <t>гибкие подводки диам,15мм</t>
  </si>
  <si>
    <t>Ariston Andris R30 30л</t>
  </si>
  <si>
    <t>Ariston ABSE Andris Lux 15 UR 15л</t>
  </si>
  <si>
    <t>ППУ изоляция пенополиуретановая изоляция 8мм</t>
  </si>
  <si>
    <t>Изоляция трубопроводов изделиями</t>
  </si>
  <si>
    <t>Прокладка по стенам зданий и в каналах трубопроводов из чугунных канализационных труб диаметром 100 мм</t>
  </si>
  <si>
    <t>воздушный клапан диам,100мм</t>
  </si>
  <si>
    <t>смеситель для умывальника</t>
  </si>
  <si>
    <t>кронштейны открытые чугунные малой модели Кр УОМ</t>
  </si>
  <si>
    <t>бочок смывной низкораспологаемый керамический</t>
  </si>
  <si>
    <t>Установка моек</t>
  </si>
  <si>
    <t>полиэтиленовые трубы диаметром 15 мм</t>
  </si>
  <si>
    <t>полиэтиленовые трубы диаметром 25 мм</t>
  </si>
  <si>
    <t>полиэтиленовые трубы диаметром 20 мм</t>
  </si>
  <si>
    <t>стальные трубы диаметром 20 мм</t>
  </si>
  <si>
    <t>стальные трубы диаметром 25 мм</t>
  </si>
  <si>
    <t>канализационные трубы диаметром 50 мм</t>
  </si>
  <si>
    <t>канализационные трубы диаметром 100 мм</t>
  </si>
  <si>
    <t>Установка радиаторов стальных</t>
  </si>
  <si>
    <t>радиатор Revolution bimetall 500</t>
  </si>
  <si>
    <t>электроконвектор Energy monolit</t>
  </si>
  <si>
    <t>клапан выпуска воздуха радиаторный автоматический VT,501,D,06</t>
  </si>
  <si>
    <t>термостатический вентиль с предустановкой диам,15мм RA-N</t>
  </si>
  <si>
    <t>запорный клапан обратного трубопровода диам,15мм RLV-15</t>
  </si>
  <si>
    <t>Установка вентиляционных решеток</t>
  </si>
  <si>
    <t>вентиляционная решетка внутренняя РВ-2-150*150</t>
  </si>
  <si>
    <t>вентиляционная решетка внутренняя РВ-2-150*250</t>
  </si>
  <si>
    <t>вентиляционная решетка внутренняя РВ-2-200*200</t>
  </si>
  <si>
    <t>решетка наружная оцинкованная НР-400*250</t>
  </si>
  <si>
    <t>канальный вентилятор VRR-315м</t>
  </si>
  <si>
    <t>канальный вентилятор VRR-125м</t>
  </si>
  <si>
    <t>заслонка с ручным управлением Р-200*150</t>
  </si>
  <si>
    <t>заслонка с электроприводом АЗД-315</t>
  </si>
  <si>
    <t>лючок питометражный для замера воздуха ЛЗ-01</t>
  </si>
  <si>
    <t>Установка фильтров воздушных</t>
  </si>
  <si>
    <t>фильтр воздушный ФВК-315</t>
  </si>
  <si>
    <t>Установка шумоглушителей вентиляционных</t>
  </si>
  <si>
    <t>шумоглушитель ГТК-315-600</t>
  </si>
  <si>
    <t>Щит управления</t>
  </si>
  <si>
    <t>щит управления с электрическим калорифером ЩУВЕК</t>
  </si>
  <si>
    <t>электрический нагреватель NEP-50-30/22,5</t>
  </si>
  <si>
    <t>Прокладка воздуховодов из листовой, оцинкованной стали и алюминия класса Н (нормальные) толщиной 0,7 мм, периметром от 1100 до 1600 мм</t>
  </si>
  <si>
    <t>воздуховод 0,5мм 250*100</t>
  </si>
  <si>
    <t>воздуховод 0,5мм 250*150</t>
  </si>
  <si>
    <t>воздуховод 0,5мм 300*150</t>
  </si>
  <si>
    <t>воздуховод 0,5мм 150*150</t>
  </si>
  <si>
    <t>воздуховод 0,5мм  200*150</t>
  </si>
  <si>
    <t>воздуховод 0,7мм 300*250</t>
  </si>
  <si>
    <t>отвод 250*150 90гр</t>
  </si>
  <si>
    <t>отвод 300*200 90гр</t>
  </si>
  <si>
    <t>отвод 350*200 90гр</t>
  </si>
  <si>
    <t>отвод диам,315мм 90гр</t>
  </si>
  <si>
    <t>переход 250*100-250*150</t>
  </si>
  <si>
    <t>переход 300*150-250*100</t>
  </si>
  <si>
    <t>переход 300*150-300*200</t>
  </si>
  <si>
    <t>переход 350*200-300*200</t>
  </si>
  <si>
    <t>переход 500*300-350*200</t>
  </si>
  <si>
    <t>тройник 350*200-250*100</t>
  </si>
  <si>
    <t>тройник 500*300-250*150</t>
  </si>
  <si>
    <t>Изоляция трубопроводов конструкциями полносборными на основе плит минераловатных марки 75</t>
  </si>
  <si>
    <t>зонт вентиляционный диам,125-215-h155-ОЦ-Н</t>
  </si>
  <si>
    <t>Прокладка воздуховодов из листовой, оцинкованной стали и алюминия класса Н (нормальные) толщиной 0,5 мм, диаметром до 200 мм</t>
  </si>
  <si>
    <t>воздуховод 0,5мм диам,100мм</t>
  </si>
  <si>
    <t>воздуховод диам,315мм</t>
  </si>
  <si>
    <t>заслонки Р- 150*150</t>
  </si>
  <si>
    <t>обратный клапан КО-315</t>
  </si>
  <si>
    <t>переход 200*150-150*150</t>
  </si>
  <si>
    <t>переход 300*150-200*150</t>
  </si>
  <si>
    <t>переход диам,315-300*150</t>
  </si>
  <si>
    <t>тройник 200*150-150*150</t>
  </si>
  <si>
    <t>тройник 300*150-150*150</t>
  </si>
  <si>
    <t>тройник диам,315-315мм</t>
  </si>
  <si>
    <t>Прокладка трубопроводов металлопластиковых</t>
  </si>
  <si>
    <t>труба металлопластиковая Valtec Pe-xb/al/pe-xb 16 2мм</t>
  </si>
  <si>
    <t>шкаф коллекторный ШРНГ4/ШРВ-4</t>
  </si>
  <si>
    <t>коллектор теплого пола с насосом 5631F66B7A95</t>
  </si>
  <si>
    <t>фильтр механической очистки косой VT,192,N,D5</t>
  </si>
  <si>
    <t>кран шаровой VT,215,N,D5</t>
  </si>
  <si>
    <t>Прокладка трубопроводов газоснабжения из стальных водогазопроводных неоцинкованных труб диаметром 20 мм</t>
  </si>
  <si>
    <t>труба теплоизолирующая красная 18*6мм EFXT0180625UPRenergoflex protect</t>
  </si>
  <si>
    <t>изоляционный материал для труб</t>
  </si>
  <si>
    <t>стоимость изоляции</t>
  </si>
  <si>
    <t>стоимость трубы стальной диаметром 20 мм</t>
  </si>
  <si>
    <t>Изоляция трубопроводов изделиями из вспененного каучука ("Армофлекс"), вспененного полиэтилена ("Термофлекс") трубками/прим, 10 м трубопровода</t>
  </si>
  <si>
    <t>трубная изоляция 9мм тилит супер, м</t>
  </si>
  <si>
    <t>манометр Метер ДМ 02, шт</t>
  </si>
  <si>
    <t>кран шаровый под приварку диам,25мм, шт</t>
  </si>
  <si>
    <t>кран шаровый под приварку диам,20мм, шт</t>
  </si>
  <si>
    <t>неподвижные опоры 4,903-10 в,4 Т3,04, шт</t>
  </si>
  <si>
    <t>канал непроходной 3,903 кл,14 выпуск 1-5, м</t>
  </si>
  <si>
    <t>кран шаровый стальной диам,25мм XV1666, шт</t>
  </si>
  <si>
    <t>кран шаровый стальной диам,20мм XV1666, шт</t>
  </si>
  <si>
    <t>фильтр сетчатый чугунный со спускным краном диам,25мм Y333Р, шт</t>
  </si>
  <si>
    <t>фильтр сетчатый с внутренней резьбой диам,20мм Y222, шт</t>
  </si>
  <si>
    <t>задвижка с электроприводом диам,25 AMV20, шт</t>
  </si>
  <si>
    <t>труба стальная диамтером 32 мм</t>
  </si>
  <si>
    <t>Монтаж крана шарового</t>
  </si>
  <si>
    <t xml:space="preserve">Монтаж опор </t>
  </si>
  <si>
    <t>Монтаж непроходного канала</t>
  </si>
  <si>
    <t>труба стальная диамтером 25 мм</t>
  </si>
  <si>
    <t>Монтаж фильтра</t>
  </si>
  <si>
    <t>Монтаж узла с термометром, манометром, клапаном обратным</t>
  </si>
  <si>
    <t>Монтаж задвижки</t>
  </si>
  <si>
    <t>выключатель автоматический ЗП ВА47-29 1Р 10А, шт</t>
  </si>
  <si>
    <t>выключатель автоматический 3П ВА47-29 40А, шт</t>
  </si>
  <si>
    <t>выключатель автоматический 3П ВА47-29 32А, шт</t>
  </si>
  <si>
    <t>независимый расцепитель РН47, шт</t>
  </si>
  <si>
    <t>выключатель автоматический ЗП ВА47-29 1Р 25А, шт</t>
  </si>
  <si>
    <t>устройство защитного отключения АД12  2П 1Р 16А, шт</t>
  </si>
  <si>
    <t>выключатель автоматический 1П ВА47-29 1Р 10А, шт</t>
  </si>
  <si>
    <t>устройство защитного отключения АД12  2П 1Р 10А, шт</t>
  </si>
  <si>
    <t>выключатель автоматический ЗП ВА47-29 1Р 32А, шт</t>
  </si>
  <si>
    <t>выключатели, шт</t>
  </si>
  <si>
    <t>розетки, шт</t>
  </si>
  <si>
    <t>зажим контактный винтовой 1-2,5мм2 12пар ЗВИ-3, шт</t>
  </si>
  <si>
    <t>светильник накладной 16Вт LTD 0291, шт</t>
  </si>
  <si>
    <t>светильник потолочный 60Вт НПБ 1301, шт</t>
  </si>
  <si>
    <t>светильник накладной 12Вт SP Wall, шт</t>
  </si>
  <si>
    <t>светильник потолочный 38Вт Optima LED, шт</t>
  </si>
  <si>
    <t>Кабель до 35 кВ в готовых траншеях без покрытий, масса 1 м, кг, до 1, 100 м кабеля</t>
  </si>
  <si>
    <t>сталь угловая 50*50*5мм 3м, м</t>
  </si>
  <si>
    <t>щит распределительный ЩУРн-3/12 МКМ 32-N-12-54-ZO, шт,</t>
  </si>
  <si>
    <t>счетчик активной энергии Star 328/1 C8-5, шт,</t>
  </si>
  <si>
    <t>щит распределительный ЩУРн-24 mb24-24 EKF PROxima, шт,</t>
  </si>
  <si>
    <t>щит распределительный ЩУРн-12 mb24-12 EKF PROxima, шт,</t>
  </si>
  <si>
    <t>щит распределительный ЩУРн-18 mb24-18-bas EKF PROxima, шт,</t>
  </si>
  <si>
    <t>выключатель автоматический ЗП ВА47-29 1Р 40А, шт,</t>
  </si>
  <si>
    <t>Выключатель двухклавишный неутопленного типа при открытой проводке, 100 шт,</t>
  </si>
  <si>
    <t>ст,круг диам,10мм, м</t>
  </si>
  <si>
    <t>Охранно-пожарная сигнализация</t>
  </si>
  <si>
    <t>Итого СМР (Строительно-монтажные работы):</t>
  </si>
  <si>
    <t>НСП - 2%</t>
  </si>
  <si>
    <r>
      <rPr>
        <sz val="12"/>
        <color theme="1"/>
        <rFont val="Calibri"/>
        <family val="2"/>
        <charset val="204"/>
        <scheme val="minor"/>
      </rPr>
      <t>Номер проекта:</t>
    </r>
    <r>
      <rPr>
        <b/>
        <sz val="12"/>
        <color theme="1"/>
        <rFont val="Calibri"/>
        <family val="2"/>
        <charset val="204"/>
        <scheme val="minor"/>
      </rPr>
      <t xml:space="preserve">   322703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</si>
</sst>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"/>
    <numFmt numFmtId="166" formatCode="0.0000"/>
    <numFmt numFmtId="167" formatCode="#,##0_р_.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7"/>
  <sheetViews>
    <sheetView tabSelected="1" view="pageBreakPreview" topLeftCell="A306" zoomScaleNormal="100" zoomScaleSheetLayoutView="100" workbookViewId="0">
      <selection activeCell="E288" sqref="E288:F307"/>
    </sheetView>
  </sheetViews>
  <sheetFormatPr defaultColWidth="9.109375" defaultRowHeight="13.8" x14ac:dyDescent="0.3"/>
  <cols>
    <col min="1" max="1" width="4.5546875" style="1" customWidth="1"/>
    <col min="2" max="2" width="61.88671875" style="6" customWidth="1"/>
    <col min="3" max="3" width="8" style="1" customWidth="1"/>
    <col min="4" max="4" width="10.109375" style="1" customWidth="1"/>
    <col min="5" max="5" width="11.109375" style="1" customWidth="1"/>
    <col min="6" max="24" width="15.5546875" style="1" customWidth="1"/>
    <col min="25" max="25" width="11.44140625" style="1" bestFit="1" customWidth="1"/>
    <col min="26" max="16384" width="9.109375" style="1"/>
  </cols>
  <sheetData>
    <row r="1" spans="1:24" ht="32.25" customHeight="1" x14ac:dyDescent="0.3">
      <c r="B1" s="11" t="s">
        <v>288</v>
      </c>
    </row>
    <row r="2" spans="1:24" ht="37.5" customHeight="1" x14ac:dyDescent="0.3">
      <c r="B2" s="34" t="s">
        <v>117</v>
      </c>
      <c r="C2" s="34"/>
      <c r="D2" s="34"/>
      <c r="E2" s="34"/>
      <c r="F2" s="34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s="4" customFormat="1" ht="31.2" x14ac:dyDescent="0.3">
      <c r="A3" s="3" t="s">
        <v>0</v>
      </c>
      <c r="B3" s="3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s="2" customFormat="1" ht="15.6" x14ac:dyDescent="0.3">
      <c r="A4" s="32" t="s">
        <v>116</v>
      </c>
      <c r="B4" s="33"/>
      <c r="C4" s="33"/>
      <c r="D4" s="33"/>
      <c r="E4" s="33"/>
      <c r="F4" s="29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s="2" customFormat="1" ht="15.6" x14ac:dyDescent="0.3">
      <c r="A5" s="32" t="s">
        <v>102</v>
      </c>
      <c r="B5" s="33"/>
      <c r="C5" s="33"/>
      <c r="D5" s="33"/>
      <c r="E5" s="33"/>
      <c r="F5" s="29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s="19" customFormat="1" x14ac:dyDescent="0.3">
      <c r="A6" s="16">
        <v>1</v>
      </c>
      <c r="B6" s="24" t="s">
        <v>21</v>
      </c>
      <c r="C6" s="16" t="s">
        <v>6</v>
      </c>
      <c r="D6" s="25">
        <v>8.5</v>
      </c>
      <c r="E6" s="20"/>
      <c r="F6" s="17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s="19" customFormat="1" x14ac:dyDescent="0.3">
      <c r="A7" s="16">
        <f>A6+1</f>
        <v>2</v>
      </c>
      <c r="B7" s="21" t="s">
        <v>118</v>
      </c>
      <c r="C7" s="16" t="s">
        <v>6</v>
      </c>
      <c r="D7" s="25">
        <v>8.5</v>
      </c>
      <c r="E7" s="20"/>
      <c r="F7" s="17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 spans="1:24" s="19" customFormat="1" ht="27.6" x14ac:dyDescent="0.3">
      <c r="A8" s="16">
        <f t="shared" ref="A8:A71" si="0">A7+1</f>
        <v>3</v>
      </c>
      <c r="B8" s="24" t="s">
        <v>16</v>
      </c>
      <c r="C8" s="16" t="s">
        <v>6</v>
      </c>
      <c r="D8" s="25">
        <v>88</v>
      </c>
      <c r="E8" s="20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4" s="19" customFormat="1" x14ac:dyDescent="0.3">
      <c r="A9" s="16">
        <f t="shared" si="0"/>
        <v>4</v>
      </c>
      <c r="B9" s="21" t="s">
        <v>119</v>
      </c>
      <c r="C9" s="16" t="s">
        <v>6</v>
      </c>
      <c r="D9" s="25">
        <v>88</v>
      </c>
      <c r="E9" s="20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s="19" customFormat="1" ht="27.6" x14ac:dyDescent="0.3">
      <c r="A10" s="16">
        <f t="shared" si="0"/>
        <v>5</v>
      </c>
      <c r="B10" s="21" t="s">
        <v>22</v>
      </c>
      <c r="C10" s="16" t="s">
        <v>7</v>
      </c>
      <c r="D10" s="25">
        <v>0.93278000000000005</v>
      </c>
      <c r="E10" s="20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s="19" customFormat="1" ht="27.6" x14ac:dyDescent="0.3">
      <c r="A11" s="16">
        <f t="shared" si="0"/>
        <v>6</v>
      </c>
      <c r="B11" s="21" t="s">
        <v>17</v>
      </c>
      <c r="C11" s="16" t="s">
        <v>7</v>
      </c>
      <c r="D11" s="25">
        <v>0.18720000000000001</v>
      </c>
      <c r="E11" s="20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s="19" customFormat="1" ht="27.6" x14ac:dyDescent="0.3">
      <c r="A12" s="16">
        <f t="shared" si="0"/>
        <v>7</v>
      </c>
      <c r="B12" s="21" t="s">
        <v>19</v>
      </c>
      <c r="C12" s="16" t="s">
        <v>7</v>
      </c>
      <c r="D12" s="25">
        <v>0.32200000000000001</v>
      </c>
      <c r="E12" s="20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s="19" customFormat="1" x14ac:dyDescent="0.3">
      <c r="A13" s="16">
        <f t="shared" si="0"/>
        <v>8</v>
      </c>
      <c r="B13" s="21" t="s">
        <v>120</v>
      </c>
      <c r="C13" s="16" t="s">
        <v>7</v>
      </c>
      <c r="D13" s="25">
        <v>0.75602000000000003</v>
      </c>
      <c r="E13" s="20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s="19" customFormat="1" ht="27.6" x14ac:dyDescent="0.3">
      <c r="A14" s="16">
        <f t="shared" si="0"/>
        <v>9</v>
      </c>
      <c r="B14" s="24" t="s">
        <v>121</v>
      </c>
      <c r="C14" s="16" t="s">
        <v>6</v>
      </c>
      <c r="D14" s="25">
        <v>17</v>
      </c>
      <c r="E14" s="20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s="19" customFormat="1" x14ac:dyDescent="0.3">
      <c r="A15" s="16">
        <f t="shared" si="0"/>
        <v>10</v>
      </c>
      <c r="B15" s="21" t="s">
        <v>23</v>
      </c>
      <c r="C15" s="16" t="s">
        <v>6</v>
      </c>
      <c r="D15" s="25">
        <v>17</v>
      </c>
      <c r="E15" s="20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s="19" customFormat="1" ht="27.6" x14ac:dyDescent="0.3">
      <c r="A16" s="16">
        <f t="shared" si="0"/>
        <v>11</v>
      </c>
      <c r="B16" s="21" t="s">
        <v>22</v>
      </c>
      <c r="C16" s="16" t="s">
        <v>7</v>
      </c>
      <c r="D16" s="25">
        <v>0.84160000000000001</v>
      </c>
      <c r="E16" s="20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s="19" customFormat="1" ht="27.6" x14ac:dyDescent="0.3">
      <c r="A17" s="16">
        <f t="shared" si="0"/>
        <v>12</v>
      </c>
      <c r="B17" s="21" t="s">
        <v>122</v>
      </c>
      <c r="C17" s="16" t="s">
        <v>7</v>
      </c>
      <c r="D17" s="25">
        <v>0.156</v>
      </c>
      <c r="E17" s="20"/>
      <c r="F17" s="1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s="19" customFormat="1" ht="27.6" x14ac:dyDescent="0.3">
      <c r="A18" s="16">
        <f t="shared" si="0"/>
        <v>13</v>
      </c>
      <c r="B18" s="21" t="s">
        <v>18</v>
      </c>
      <c r="C18" s="16" t="s">
        <v>7</v>
      </c>
      <c r="D18" s="25">
        <v>0.10296</v>
      </c>
      <c r="E18" s="20"/>
      <c r="F18" s="17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s="19" customFormat="1" x14ac:dyDescent="0.3">
      <c r="A19" s="16">
        <f t="shared" si="0"/>
        <v>14</v>
      </c>
      <c r="B19" s="24" t="s">
        <v>20</v>
      </c>
      <c r="C19" s="16" t="s">
        <v>7</v>
      </c>
      <c r="D19" s="25">
        <v>0.56100000000000005</v>
      </c>
      <c r="E19" s="20"/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s="19" customFormat="1" x14ac:dyDescent="0.3">
      <c r="A20" s="16">
        <f t="shared" si="0"/>
        <v>15</v>
      </c>
      <c r="B20" s="21" t="s">
        <v>123</v>
      </c>
      <c r="C20" s="16" t="s">
        <v>7</v>
      </c>
      <c r="D20" s="25">
        <v>0.53900000000000003</v>
      </c>
      <c r="E20" s="20"/>
      <c r="F20" s="1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s="19" customFormat="1" x14ac:dyDescent="0.3">
      <c r="A21" s="16">
        <f t="shared" si="0"/>
        <v>16</v>
      </c>
      <c r="B21" s="21" t="s">
        <v>124</v>
      </c>
      <c r="C21" s="16" t="s">
        <v>7</v>
      </c>
      <c r="D21" s="25">
        <v>2.1999999999999999E-2</v>
      </c>
      <c r="E21" s="20"/>
      <c r="F21" s="17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s="19" customFormat="1" x14ac:dyDescent="0.3">
      <c r="A22" s="16">
        <f t="shared" si="0"/>
        <v>17</v>
      </c>
      <c r="B22" s="24" t="s">
        <v>125</v>
      </c>
      <c r="C22" s="16" t="s">
        <v>13</v>
      </c>
      <c r="D22" s="25">
        <v>120</v>
      </c>
      <c r="E22" s="20"/>
      <c r="F22" s="17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s="19" customFormat="1" x14ac:dyDescent="0.3">
      <c r="A23" s="16">
        <f t="shared" si="0"/>
        <v>18</v>
      </c>
      <c r="B23" s="21" t="s">
        <v>23</v>
      </c>
      <c r="C23" s="16" t="s">
        <v>6</v>
      </c>
      <c r="D23" s="25">
        <v>16.5</v>
      </c>
      <c r="E23" s="20"/>
      <c r="F23" s="1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s="19" customFormat="1" x14ac:dyDescent="0.3">
      <c r="A24" s="16">
        <f t="shared" si="0"/>
        <v>19</v>
      </c>
      <c r="B24" s="21" t="s">
        <v>126</v>
      </c>
      <c r="C24" s="16" t="s">
        <v>6</v>
      </c>
      <c r="D24" s="25">
        <v>8.5</v>
      </c>
      <c r="E24" s="20"/>
      <c r="F24" s="1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s="19" customFormat="1" ht="27.6" x14ac:dyDescent="0.3">
      <c r="A25" s="16">
        <f t="shared" si="0"/>
        <v>20</v>
      </c>
      <c r="B25" s="21" t="s">
        <v>22</v>
      </c>
      <c r="C25" s="16" t="s">
        <v>7</v>
      </c>
      <c r="D25" s="25">
        <v>6.6979999999999998E-2</v>
      </c>
      <c r="E25" s="20"/>
      <c r="F25" s="17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s="19" customFormat="1" ht="27.6" x14ac:dyDescent="0.3">
      <c r="A26" s="16">
        <f t="shared" si="0"/>
        <v>21</v>
      </c>
      <c r="B26" s="21" t="s">
        <v>18</v>
      </c>
      <c r="C26" s="16" t="s">
        <v>7</v>
      </c>
      <c r="D26" s="25">
        <v>0.6018</v>
      </c>
      <c r="E26" s="20"/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s="19" customFormat="1" x14ac:dyDescent="0.3">
      <c r="A27" s="16">
        <f t="shared" si="0"/>
        <v>22</v>
      </c>
      <c r="B27" s="24" t="s">
        <v>127</v>
      </c>
      <c r="C27" s="16" t="s">
        <v>7</v>
      </c>
      <c r="D27" s="28">
        <v>2.7200000000000002E-3</v>
      </c>
      <c r="E27" s="20"/>
      <c r="F27" s="17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s="19" customFormat="1" ht="27.6" x14ac:dyDescent="0.3">
      <c r="A28" s="16">
        <f t="shared" si="0"/>
        <v>23</v>
      </c>
      <c r="B28" s="21" t="s">
        <v>128</v>
      </c>
      <c r="C28" s="16" t="s">
        <v>7</v>
      </c>
      <c r="D28" s="25">
        <v>0.3115</v>
      </c>
      <c r="E28" s="20"/>
      <c r="F28" s="1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s="19" customFormat="1" ht="27.6" x14ac:dyDescent="0.3">
      <c r="A29" s="16">
        <f t="shared" si="0"/>
        <v>24</v>
      </c>
      <c r="B29" s="21" t="s">
        <v>18</v>
      </c>
      <c r="C29" s="16" t="s">
        <v>7</v>
      </c>
      <c r="D29" s="25">
        <v>0.11475</v>
      </c>
      <c r="E29" s="20"/>
      <c r="F29" s="17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s="19" customFormat="1" ht="27.6" x14ac:dyDescent="0.3">
      <c r="A30" s="16">
        <f t="shared" si="0"/>
        <v>25</v>
      </c>
      <c r="B30" s="24" t="s">
        <v>129</v>
      </c>
      <c r="C30" s="16" t="s">
        <v>9</v>
      </c>
      <c r="D30" s="25">
        <v>535</v>
      </c>
      <c r="E30" s="20"/>
      <c r="F30" s="1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s="19" customFormat="1" x14ac:dyDescent="0.3">
      <c r="A31" s="16">
        <f t="shared" si="0"/>
        <v>26</v>
      </c>
      <c r="B31" s="21" t="s">
        <v>130</v>
      </c>
      <c r="C31" s="16" t="s">
        <v>6</v>
      </c>
      <c r="D31" s="25">
        <v>12.05</v>
      </c>
      <c r="E31" s="20"/>
      <c r="F31" s="1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s="19" customFormat="1" x14ac:dyDescent="0.3">
      <c r="A32" s="16">
        <f t="shared" si="0"/>
        <v>27</v>
      </c>
      <c r="B32" s="21" t="s">
        <v>131</v>
      </c>
      <c r="C32" s="16" t="s">
        <v>9</v>
      </c>
      <c r="D32" s="25">
        <v>535</v>
      </c>
      <c r="E32" s="20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s="19" customFormat="1" x14ac:dyDescent="0.3">
      <c r="A33" s="16">
        <f t="shared" si="0"/>
        <v>28</v>
      </c>
      <c r="B33" s="21" t="s">
        <v>132</v>
      </c>
      <c r="C33" s="16" t="s">
        <v>13</v>
      </c>
      <c r="D33" s="25">
        <v>350</v>
      </c>
      <c r="E33" s="20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s="19" customFormat="1" x14ac:dyDescent="0.3">
      <c r="A34" s="16">
        <f t="shared" si="0"/>
        <v>29</v>
      </c>
      <c r="B34" s="21" t="s">
        <v>133</v>
      </c>
      <c r="C34" s="16" t="s">
        <v>13</v>
      </c>
      <c r="D34" s="25">
        <v>338</v>
      </c>
      <c r="E34" s="20"/>
      <c r="F34" s="1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s="19" customFormat="1" x14ac:dyDescent="0.3">
      <c r="A35" s="16">
        <f t="shared" si="0"/>
        <v>30</v>
      </c>
      <c r="B35" s="24" t="s">
        <v>127</v>
      </c>
      <c r="C35" s="16" t="s">
        <v>7</v>
      </c>
      <c r="D35" s="26">
        <v>4.8399999999999997E-3</v>
      </c>
      <c r="E35" s="20"/>
      <c r="F35" s="1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s="19" customFormat="1" x14ac:dyDescent="0.3">
      <c r="A36" s="16">
        <f t="shared" si="0"/>
        <v>31</v>
      </c>
      <c r="B36" s="21" t="s">
        <v>147</v>
      </c>
      <c r="C36" s="16" t="s">
        <v>7</v>
      </c>
      <c r="D36" s="26">
        <v>4.8399999999999997E-3</v>
      </c>
      <c r="E36" s="20"/>
      <c r="F36" s="17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s="19" customFormat="1" ht="27.6" x14ac:dyDescent="0.3">
      <c r="A37" s="16">
        <f t="shared" si="0"/>
        <v>32</v>
      </c>
      <c r="B37" s="24" t="s">
        <v>24</v>
      </c>
      <c r="C37" s="16" t="s">
        <v>9</v>
      </c>
      <c r="D37" s="25">
        <v>252</v>
      </c>
      <c r="E37" s="20"/>
      <c r="F37" s="17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s="19" customFormat="1" x14ac:dyDescent="0.3">
      <c r="A38" s="16">
        <f t="shared" si="0"/>
        <v>33</v>
      </c>
      <c r="B38" s="21" t="s">
        <v>148</v>
      </c>
      <c r="C38" s="16" t="s">
        <v>9</v>
      </c>
      <c r="D38" s="25">
        <v>252</v>
      </c>
      <c r="E38" s="20"/>
      <c r="F38" s="17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s="19" customFormat="1" ht="27.6" x14ac:dyDescent="0.3">
      <c r="A39" s="16">
        <f t="shared" si="0"/>
        <v>34</v>
      </c>
      <c r="B39" s="24" t="s">
        <v>25</v>
      </c>
      <c r="C39" s="16" t="s">
        <v>9</v>
      </c>
      <c r="D39" s="25">
        <v>252</v>
      </c>
      <c r="E39" s="20"/>
      <c r="F39" s="17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s="19" customFormat="1" x14ac:dyDescent="0.3">
      <c r="A40" s="16">
        <f t="shared" si="0"/>
        <v>35</v>
      </c>
      <c r="B40" s="21" t="s">
        <v>149</v>
      </c>
      <c r="C40" s="16" t="s">
        <v>9</v>
      </c>
      <c r="D40" s="25">
        <v>252</v>
      </c>
      <c r="E40" s="20"/>
      <c r="F40" s="17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s="19" customFormat="1" x14ac:dyDescent="0.3">
      <c r="A41" s="16">
        <f t="shared" si="0"/>
        <v>36</v>
      </c>
      <c r="B41" s="24" t="s">
        <v>31</v>
      </c>
      <c r="C41" s="16" t="s">
        <v>6</v>
      </c>
      <c r="D41" s="25">
        <v>30</v>
      </c>
      <c r="E41" s="20"/>
      <c r="F41" s="17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s="19" customFormat="1" x14ac:dyDescent="0.3">
      <c r="A42" s="16">
        <f t="shared" si="0"/>
        <v>37</v>
      </c>
      <c r="B42" s="24" t="s">
        <v>32</v>
      </c>
      <c r="C42" s="16" t="s">
        <v>6</v>
      </c>
      <c r="D42" s="25">
        <v>30</v>
      </c>
      <c r="E42" s="20"/>
      <c r="F42" s="17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s="19" customFormat="1" x14ac:dyDescent="0.3">
      <c r="A43" s="16">
        <f t="shared" si="0"/>
        <v>38</v>
      </c>
      <c r="B43" s="21" t="s">
        <v>33</v>
      </c>
      <c r="C43" s="16" t="s">
        <v>11</v>
      </c>
      <c r="D43" s="25">
        <v>30600</v>
      </c>
      <c r="E43" s="20"/>
      <c r="F43" s="17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4" s="19" customFormat="1" ht="27.6" x14ac:dyDescent="0.3">
      <c r="A44" s="16">
        <f t="shared" si="0"/>
        <v>39</v>
      </c>
      <c r="B44" s="24" t="s">
        <v>134</v>
      </c>
      <c r="C44" s="16" t="s">
        <v>9</v>
      </c>
      <c r="D44" s="27">
        <v>1.9</v>
      </c>
      <c r="E44" s="20"/>
      <c r="F44" s="17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s="19" customFormat="1" ht="41.4" x14ac:dyDescent="0.3">
      <c r="A45" s="16">
        <f t="shared" si="0"/>
        <v>40</v>
      </c>
      <c r="B45" s="24" t="s">
        <v>26</v>
      </c>
      <c r="C45" s="16" t="s">
        <v>9</v>
      </c>
      <c r="D45" s="27">
        <v>35.200000000000003</v>
      </c>
      <c r="E45" s="20"/>
      <c r="F45" s="17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s="19" customFormat="1" ht="27.6" x14ac:dyDescent="0.3">
      <c r="A46" s="16">
        <f t="shared" si="0"/>
        <v>41</v>
      </c>
      <c r="B46" s="24" t="s">
        <v>135</v>
      </c>
      <c r="C46" s="16" t="s">
        <v>9</v>
      </c>
      <c r="D46" s="28">
        <v>39.6</v>
      </c>
      <c r="E46" s="20"/>
      <c r="F46" s="17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s="19" customFormat="1" x14ac:dyDescent="0.3">
      <c r="A47" s="16">
        <f t="shared" si="0"/>
        <v>42</v>
      </c>
      <c r="B47" s="21" t="s">
        <v>136</v>
      </c>
      <c r="C47" s="16" t="s">
        <v>9</v>
      </c>
      <c r="D47" s="25">
        <v>31.76</v>
      </c>
      <c r="E47" s="20"/>
      <c r="F47" s="17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s="19" customFormat="1" x14ac:dyDescent="0.3">
      <c r="A48" s="16">
        <f t="shared" si="0"/>
        <v>43</v>
      </c>
      <c r="B48" s="21" t="s">
        <v>137</v>
      </c>
      <c r="C48" s="16" t="s">
        <v>11</v>
      </c>
      <c r="D48" s="25">
        <v>5</v>
      </c>
      <c r="E48" s="20"/>
      <c r="F48" s="17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s="19" customFormat="1" ht="55.2" x14ac:dyDescent="0.3">
      <c r="A49" s="16">
        <f t="shared" si="0"/>
        <v>44</v>
      </c>
      <c r="B49" s="24" t="s">
        <v>30</v>
      </c>
      <c r="C49" s="16" t="s">
        <v>9</v>
      </c>
      <c r="D49" s="25">
        <v>235</v>
      </c>
      <c r="E49" s="20"/>
      <c r="F49" s="17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s="19" customFormat="1" x14ac:dyDescent="0.3">
      <c r="A50" s="16">
        <f t="shared" si="0"/>
        <v>45</v>
      </c>
      <c r="B50" s="21" t="s">
        <v>150</v>
      </c>
      <c r="C50" s="16" t="s">
        <v>10</v>
      </c>
      <c r="D50" s="25">
        <f>235*15</f>
        <v>3525</v>
      </c>
      <c r="E50" s="20"/>
      <c r="F50" s="17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s="19" customFormat="1" x14ac:dyDescent="0.3">
      <c r="A51" s="16">
        <f t="shared" si="0"/>
        <v>46</v>
      </c>
      <c r="B51" s="24" t="s">
        <v>138</v>
      </c>
      <c r="C51" s="16" t="s">
        <v>9</v>
      </c>
      <c r="D51" s="25">
        <v>100</v>
      </c>
      <c r="E51" s="20"/>
      <c r="F51" s="17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s="19" customFormat="1" x14ac:dyDescent="0.3">
      <c r="A52" s="16">
        <f t="shared" si="0"/>
        <v>47</v>
      </c>
      <c r="B52" s="21" t="s">
        <v>151</v>
      </c>
      <c r="C52" s="16" t="s">
        <v>9</v>
      </c>
      <c r="D52" s="25">
        <v>100</v>
      </c>
      <c r="E52" s="20"/>
      <c r="F52" s="17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s="19" customFormat="1" x14ac:dyDescent="0.3">
      <c r="A53" s="16">
        <f t="shared" si="0"/>
        <v>48</v>
      </c>
      <c r="B53" s="21" t="s">
        <v>152</v>
      </c>
      <c r="C53" s="16" t="s">
        <v>10</v>
      </c>
      <c r="D53" s="25">
        <f>100*6</f>
        <v>600</v>
      </c>
      <c r="E53" s="20"/>
      <c r="F53" s="17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s="19" customFormat="1" ht="27.6" x14ac:dyDescent="0.3">
      <c r="A54" s="16">
        <f t="shared" si="0"/>
        <v>49</v>
      </c>
      <c r="B54" s="24" t="s">
        <v>139</v>
      </c>
      <c r="C54" s="16" t="s">
        <v>13</v>
      </c>
      <c r="D54" s="25">
        <v>90</v>
      </c>
      <c r="E54" s="20"/>
      <c r="F54" s="17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s="19" customFormat="1" x14ac:dyDescent="0.3">
      <c r="A55" s="16">
        <f t="shared" si="0"/>
        <v>50</v>
      </c>
      <c r="B55" s="21" t="s">
        <v>140</v>
      </c>
      <c r="C55" s="16" t="s">
        <v>13</v>
      </c>
      <c r="D55" s="25">
        <v>90</v>
      </c>
      <c r="E55" s="20"/>
      <c r="F55" s="17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1:24" s="19" customFormat="1" x14ac:dyDescent="0.3">
      <c r="A56" s="16">
        <f t="shared" si="0"/>
        <v>51</v>
      </c>
      <c r="B56" s="21" t="s">
        <v>141</v>
      </c>
      <c r="C56" s="16" t="s">
        <v>11</v>
      </c>
      <c r="D56" s="25">
        <v>180</v>
      </c>
      <c r="E56" s="20"/>
      <c r="F56" s="17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s="19" customFormat="1" ht="27.6" x14ac:dyDescent="0.3">
      <c r="A57" s="16">
        <f t="shared" si="0"/>
        <v>52</v>
      </c>
      <c r="B57" s="24" t="s">
        <v>142</v>
      </c>
      <c r="C57" s="16" t="s">
        <v>9</v>
      </c>
      <c r="D57" s="25">
        <v>615</v>
      </c>
      <c r="E57" s="20"/>
      <c r="F57" s="17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s="19" customFormat="1" x14ac:dyDescent="0.3">
      <c r="A58" s="16">
        <f t="shared" si="0"/>
        <v>53</v>
      </c>
      <c r="B58" s="21" t="s">
        <v>103</v>
      </c>
      <c r="C58" s="16" t="s">
        <v>10</v>
      </c>
      <c r="D58" s="25">
        <f>615*11</f>
        <v>6765</v>
      </c>
      <c r="E58" s="20"/>
      <c r="F58" s="17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1:24" s="19" customFormat="1" ht="27.6" x14ac:dyDescent="0.3">
      <c r="A59" s="16">
        <f t="shared" si="0"/>
        <v>54</v>
      </c>
      <c r="B59" s="24" t="s">
        <v>27</v>
      </c>
      <c r="C59" s="16" t="s">
        <v>9</v>
      </c>
      <c r="D59" s="25">
        <v>540</v>
      </c>
      <c r="E59" s="20"/>
      <c r="F59" s="17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  <row r="60" spans="1:24" s="19" customFormat="1" x14ac:dyDescent="0.3">
      <c r="A60" s="16">
        <f t="shared" si="0"/>
        <v>55</v>
      </c>
      <c r="B60" s="21" t="s">
        <v>104</v>
      </c>
      <c r="C60" s="16" t="s">
        <v>105</v>
      </c>
      <c r="D60" s="16">
        <f>540*0.15</f>
        <v>81</v>
      </c>
      <c r="E60" s="20"/>
      <c r="F60" s="17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24" s="19" customFormat="1" ht="27.6" x14ac:dyDescent="0.3">
      <c r="A61" s="16">
        <f t="shared" si="0"/>
        <v>56</v>
      </c>
      <c r="B61" s="24" t="s">
        <v>28</v>
      </c>
      <c r="C61" s="16" t="s">
        <v>9</v>
      </c>
      <c r="D61" s="25">
        <v>146</v>
      </c>
      <c r="E61" s="20"/>
      <c r="F61" s="17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24" s="19" customFormat="1" x14ac:dyDescent="0.3">
      <c r="A62" s="16">
        <f t="shared" si="0"/>
        <v>57</v>
      </c>
      <c r="B62" s="21" t="s">
        <v>106</v>
      </c>
      <c r="C62" s="16" t="s">
        <v>9</v>
      </c>
      <c r="D62" s="16">
        <v>146</v>
      </c>
      <c r="E62" s="20"/>
      <c r="F62" s="17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24" s="19" customFormat="1" x14ac:dyDescent="0.3">
      <c r="A63" s="16">
        <f t="shared" si="0"/>
        <v>58</v>
      </c>
      <c r="B63" s="21" t="s">
        <v>107</v>
      </c>
      <c r="C63" s="16" t="s">
        <v>10</v>
      </c>
      <c r="D63" s="16">
        <f>146*6</f>
        <v>876</v>
      </c>
      <c r="E63" s="20"/>
      <c r="F63" s="17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pans="1:24" s="19" customFormat="1" ht="41.4" x14ac:dyDescent="0.3">
      <c r="A64" s="16">
        <f t="shared" si="0"/>
        <v>59</v>
      </c>
      <c r="B64" s="24" t="s">
        <v>143</v>
      </c>
      <c r="C64" s="16" t="s">
        <v>9</v>
      </c>
      <c r="D64" s="25">
        <v>219.39</v>
      </c>
      <c r="E64" s="20"/>
      <c r="F64" s="17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pans="1:24" s="19" customFormat="1" x14ac:dyDescent="0.3">
      <c r="A65" s="16">
        <f t="shared" si="0"/>
        <v>60</v>
      </c>
      <c r="B65" s="21" t="s">
        <v>108</v>
      </c>
      <c r="C65" s="16" t="s">
        <v>9</v>
      </c>
      <c r="D65" s="25">
        <v>219.39</v>
      </c>
      <c r="E65" s="20"/>
      <c r="F65" s="17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4" s="19" customFormat="1" ht="27.6" x14ac:dyDescent="0.3">
      <c r="A66" s="16">
        <f t="shared" si="0"/>
        <v>61</v>
      </c>
      <c r="B66" s="24" t="s">
        <v>29</v>
      </c>
      <c r="C66" s="16" t="s">
        <v>13</v>
      </c>
      <c r="D66" s="25">
        <v>198</v>
      </c>
      <c r="E66" s="20"/>
      <c r="F66" s="17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 s="19" customFormat="1" x14ac:dyDescent="0.3">
      <c r="A67" s="16">
        <f t="shared" si="0"/>
        <v>62</v>
      </c>
      <c r="B67" s="21" t="s">
        <v>109</v>
      </c>
      <c r="C67" s="16" t="s">
        <v>13</v>
      </c>
      <c r="D67" s="25">
        <v>198</v>
      </c>
      <c r="E67" s="20"/>
      <c r="F67" s="17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spans="1:24" s="19" customFormat="1" ht="27.6" x14ac:dyDescent="0.3">
      <c r="A68" s="16">
        <f t="shared" si="0"/>
        <v>63</v>
      </c>
      <c r="B68" s="24" t="s">
        <v>144</v>
      </c>
      <c r="C68" s="16" t="s">
        <v>9</v>
      </c>
      <c r="D68" s="25">
        <v>148</v>
      </c>
      <c r="E68" s="20"/>
      <c r="F68" s="17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spans="1:24" s="19" customFormat="1" x14ac:dyDescent="0.3">
      <c r="A69" s="16">
        <f t="shared" si="0"/>
        <v>64</v>
      </c>
      <c r="B69" s="21" t="s">
        <v>153</v>
      </c>
      <c r="C69" s="16" t="s">
        <v>9</v>
      </c>
      <c r="D69" s="25">
        <v>148</v>
      </c>
      <c r="E69" s="20"/>
      <c r="F69" s="17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pans="1:24" s="19" customFormat="1" x14ac:dyDescent="0.3">
      <c r="A70" s="16">
        <f t="shared" si="0"/>
        <v>65</v>
      </c>
      <c r="B70" s="24" t="s">
        <v>145</v>
      </c>
      <c r="C70" s="16" t="s">
        <v>11</v>
      </c>
      <c r="D70" s="25">
        <v>3</v>
      </c>
      <c r="E70" s="20"/>
      <c r="F70" s="17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pans="1:24" s="19" customFormat="1" x14ac:dyDescent="0.3">
      <c r="A71" s="16">
        <f t="shared" si="0"/>
        <v>66</v>
      </c>
      <c r="B71" s="21" t="s">
        <v>146</v>
      </c>
      <c r="C71" s="16" t="s">
        <v>11</v>
      </c>
      <c r="D71" s="25">
        <v>3</v>
      </c>
      <c r="E71" s="20"/>
      <c r="F71" s="17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1:24" x14ac:dyDescent="0.3">
      <c r="A72" s="5"/>
      <c r="B72" s="23" t="s">
        <v>101</v>
      </c>
      <c r="C72" s="5"/>
      <c r="D72" s="5"/>
      <c r="E72" s="7"/>
      <c r="F72" s="22">
        <f>F6+F8+F14+F19+F22+F27+F30+F35+F37+F39+F41+F42+F44+F45+F46+F49+F51+F54+F57+F59+F61+F64+F66+F68+F70</f>
        <v>0</v>
      </c>
      <c r="G72" s="15"/>
      <c r="H72" s="15"/>
      <c r="I72" s="15"/>
      <c r="J72" s="15"/>
    </row>
    <row r="73" spans="1:24" x14ac:dyDescent="0.3">
      <c r="A73" s="5"/>
      <c r="B73" s="23" t="s">
        <v>110</v>
      </c>
      <c r="C73" s="5"/>
      <c r="D73" s="5"/>
      <c r="E73" s="7"/>
      <c r="F73" s="22">
        <f>SUM(F6:F71)-F72</f>
        <v>0</v>
      </c>
      <c r="G73" s="15"/>
      <c r="H73" s="15"/>
      <c r="I73" s="15"/>
      <c r="J73" s="15"/>
    </row>
    <row r="74" spans="1:24" x14ac:dyDescent="0.3">
      <c r="A74" s="5"/>
      <c r="B74" s="8"/>
      <c r="C74" s="5"/>
      <c r="D74" s="5"/>
      <c r="E74" s="7"/>
      <c r="F74" s="17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 spans="1:24" s="2" customFormat="1" ht="15.6" x14ac:dyDescent="0.3">
      <c r="A75" s="32" t="s">
        <v>111</v>
      </c>
      <c r="B75" s="33"/>
      <c r="C75" s="33"/>
      <c r="D75" s="33"/>
      <c r="E75" s="33"/>
      <c r="F75" s="29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s="19" customFormat="1" ht="41.4" x14ac:dyDescent="0.3">
      <c r="A76" s="16">
        <f>A71+1</f>
        <v>67</v>
      </c>
      <c r="B76" s="24" t="s">
        <v>34</v>
      </c>
      <c r="C76" s="16" t="s">
        <v>13</v>
      </c>
      <c r="D76" s="16">
        <v>20</v>
      </c>
      <c r="E76" s="20"/>
      <c r="F76" s="17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 spans="1:24" s="19" customFormat="1" x14ac:dyDescent="0.3">
      <c r="A77" s="16">
        <f>A76+1</f>
        <v>68</v>
      </c>
      <c r="B77" s="21" t="s">
        <v>167</v>
      </c>
      <c r="C77" s="16" t="s">
        <v>13</v>
      </c>
      <c r="D77" s="16">
        <v>20</v>
      </c>
      <c r="E77" s="20"/>
      <c r="F77" s="17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pans="1:24" s="19" customFormat="1" ht="41.4" x14ac:dyDescent="0.3">
      <c r="A78" s="16">
        <f t="shared" ref="A78:A112" si="1">A77+1</f>
        <v>69</v>
      </c>
      <c r="B78" s="24" t="s">
        <v>37</v>
      </c>
      <c r="C78" s="16" t="s">
        <v>13</v>
      </c>
      <c r="D78" s="16">
        <v>8</v>
      </c>
      <c r="E78" s="20"/>
      <c r="F78" s="17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spans="1:24" s="19" customFormat="1" x14ac:dyDescent="0.3">
      <c r="A79" s="16">
        <f t="shared" si="1"/>
        <v>70</v>
      </c>
      <c r="B79" s="21" t="s">
        <v>168</v>
      </c>
      <c r="C79" s="16" t="s">
        <v>13</v>
      </c>
      <c r="D79" s="16">
        <v>8</v>
      </c>
      <c r="E79" s="20"/>
      <c r="F79" s="17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 spans="1:24" s="19" customFormat="1" ht="27.6" x14ac:dyDescent="0.3">
      <c r="A80" s="16">
        <f t="shared" si="1"/>
        <v>71</v>
      </c>
      <c r="B80" s="24" t="s">
        <v>154</v>
      </c>
      <c r="C80" s="16" t="s">
        <v>13</v>
      </c>
      <c r="D80" s="16">
        <v>3</v>
      </c>
      <c r="E80" s="20"/>
      <c r="F80" s="17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s="19" customFormat="1" x14ac:dyDescent="0.3">
      <c r="A81" s="16">
        <f t="shared" si="1"/>
        <v>72</v>
      </c>
      <c r="B81" s="21" t="s">
        <v>170</v>
      </c>
      <c r="C81" s="16" t="s">
        <v>13</v>
      </c>
      <c r="D81" s="16">
        <v>3</v>
      </c>
      <c r="E81" s="20"/>
      <c r="F81" s="17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1:24" s="19" customFormat="1" ht="27.6" x14ac:dyDescent="0.3">
      <c r="A82" s="16">
        <f t="shared" si="1"/>
        <v>73</v>
      </c>
      <c r="B82" s="24" t="s">
        <v>38</v>
      </c>
      <c r="C82" s="16" t="s">
        <v>13</v>
      </c>
      <c r="D82" s="16">
        <v>6</v>
      </c>
      <c r="E82" s="20"/>
      <c r="F82" s="17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pans="1:24" s="19" customFormat="1" x14ac:dyDescent="0.3">
      <c r="A83" s="16">
        <f t="shared" si="1"/>
        <v>74</v>
      </c>
      <c r="B83" s="21" t="s">
        <v>171</v>
      </c>
      <c r="C83" s="16" t="s">
        <v>13</v>
      </c>
      <c r="D83" s="16">
        <v>6</v>
      </c>
      <c r="E83" s="20"/>
      <c r="F83" s="17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pans="1:24" s="19" customFormat="1" x14ac:dyDescent="0.3">
      <c r="A84" s="16">
        <f t="shared" si="1"/>
        <v>75</v>
      </c>
      <c r="B84" s="24" t="s">
        <v>41</v>
      </c>
      <c r="C84" s="16" t="s">
        <v>11</v>
      </c>
      <c r="D84" s="16">
        <v>1</v>
      </c>
      <c r="E84" s="20"/>
      <c r="F84" s="17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spans="1:24" s="19" customFormat="1" x14ac:dyDescent="0.3">
      <c r="A85" s="16">
        <f t="shared" si="1"/>
        <v>76</v>
      </c>
      <c r="B85" s="21" t="s">
        <v>155</v>
      </c>
      <c r="C85" s="16" t="s">
        <v>11</v>
      </c>
      <c r="D85" s="16">
        <v>1</v>
      </c>
      <c r="E85" s="20"/>
      <c r="F85" s="17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 spans="1:24" s="19" customFormat="1" x14ac:dyDescent="0.3">
      <c r="A86" s="16">
        <f t="shared" si="1"/>
        <v>77</v>
      </c>
      <c r="B86" s="21" t="s">
        <v>40</v>
      </c>
      <c r="C86" s="16" t="s">
        <v>11</v>
      </c>
      <c r="D86" s="16">
        <v>8</v>
      </c>
      <c r="E86" s="20"/>
      <c r="F86" s="17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 spans="1:24" s="19" customFormat="1" x14ac:dyDescent="0.3">
      <c r="A87" s="16">
        <f t="shared" si="1"/>
        <v>78</v>
      </c>
      <c r="B87" s="21" t="s">
        <v>39</v>
      </c>
      <c r="C87" s="16" t="s">
        <v>11</v>
      </c>
      <c r="D87" s="16">
        <v>1</v>
      </c>
      <c r="E87" s="20"/>
      <c r="F87" s="17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 spans="1:24" s="19" customFormat="1" x14ac:dyDescent="0.3">
      <c r="A88" s="16">
        <f t="shared" si="1"/>
        <v>79</v>
      </c>
      <c r="B88" s="21" t="s">
        <v>156</v>
      </c>
      <c r="C88" s="16" t="s">
        <v>11</v>
      </c>
      <c r="D88" s="16">
        <v>24</v>
      </c>
      <c r="E88" s="20"/>
      <c r="F88" s="17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 spans="1:24" s="19" customFormat="1" ht="27.6" x14ac:dyDescent="0.3">
      <c r="A89" s="16">
        <f t="shared" si="1"/>
        <v>80</v>
      </c>
      <c r="B89" s="24" t="s">
        <v>42</v>
      </c>
      <c r="C89" s="16" t="s">
        <v>11</v>
      </c>
      <c r="D89" s="16">
        <v>4</v>
      </c>
      <c r="E89" s="20"/>
      <c r="F89" s="17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0" spans="1:24" s="19" customFormat="1" x14ac:dyDescent="0.3">
      <c r="A90" s="16">
        <f t="shared" si="1"/>
        <v>81</v>
      </c>
      <c r="B90" s="21" t="s">
        <v>157</v>
      </c>
      <c r="C90" s="16" t="s">
        <v>11</v>
      </c>
      <c r="D90" s="16">
        <v>2</v>
      </c>
      <c r="E90" s="20"/>
      <c r="F90" s="17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 spans="1:24" s="19" customFormat="1" x14ac:dyDescent="0.3">
      <c r="A91" s="16">
        <f t="shared" si="1"/>
        <v>82</v>
      </c>
      <c r="B91" s="21" t="s">
        <v>158</v>
      </c>
      <c r="C91" s="16" t="s">
        <v>11</v>
      </c>
      <c r="D91" s="16">
        <v>2</v>
      </c>
      <c r="E91" s="20"/>
      <c r="F91" s="17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</row>
    <row r="92" spans="1:24" s="19" customFormat="1" x14ac:dyDescent="0.3">
      <c r="A92" s="16">
        <f t="shared" si="1"/>
        <v>83</v>
      </c>
      <c r="B92" s="24" t="s">
        <v>160</v>
      </c>
      <c r="C92" s="16" t="s">
        <v>13</v>
      </c>
      <c r="D92" s="16">
        <v>13</v>
      </c>
      <c r="E92" s="20"/>
      <c r="F92" s="17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</row>
    <row r="93" spans="1:24" s="19" customFormat="1" x14ac:dyDescent="0.3">
      <c r="A93" s="16">
        <f t="shared" si="1"/>
        <v>84</v>
      </c>
      <c r="B93" s="21" t="s">
        <v>159</v>
      </c>
      <c r="C93" s="16" t="s">
        <v>13</v>
      </c>
      <c r="D93" s="16">
        <v>13</v>
      </c>
      <c r="E93" s="20"/>
      <c r="F93" s="17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 spans="1:24" s="19" customFormat="1" ht="27.6" x14ac:dyDescent="0.3">
      <c r="A94" s="16">
        <f t="shared" si="1"/>
        <v>85</v>
      </c>
      <c r="B94" s="24" t="s">
        <v>44</v>
      </c>
      <c r="C94" s="16" t="s">
        <v>13</v>
      </c>
      <c r="D94" s="16">
        <v>4</v>
      </c>
      <c r="E94" s="20"/>
      <c r="F94" s="17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</row>
    <row r="95" spans="1:24" s="19" customFormat="1" x14ac:dyDescent="0.3">
      <c r="A95" s="16">
        <f t="shared" si="1"/>
        <v>86</v>
      </c>
      <c r="B95" s="21" t="s">
        <v>172</v>
      </c>
      <c r="C95" s="16" t="s">
        <v>13</v>
      </c>
      <c r="D95" s="16">
        <v>4</v>
      </c>
      <c r="E95" s="20"/>
      <c r="F95" s="17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</row>
    <row r="96" spans="1:24" s="19" customFormat="1" ht="27.6" x14ac:dyDescent="0.3">
      <c r="A96" s="16">
        <f t="shared" si="1"/>
        <v>87</v>
      </c>
      <c r="B96" s="24" t="s">
        <v>43</v>
      </c>
      <c r="C96" s="16" t="s">
        <v>13</v>
      </c>
      <c r="D96" s="16">
        <v>42</v>
      </c>
      <c r="E96" s="20"/>
      <c r="F96" s="17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 spans="1:24" s="19" customFormat="1" x14ac:dyDescent="0.3">
      <c r="A97" s="16">
        <f t="shared" si="1"/>
        <v>88</v>
      </c>
      <c r="B97" s="21" t="s">
        <v>173</v>
      </c>
      <c r="C97" s="16" t="s">
        <v>13</v>
      </c>
      <c r="D97" s="16">
        <v>42</v>
      </c>
      <c r="E97" s="20"/>
      <c r="F97" s="17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</row>
    <row r="98" spans="1:24" s="19" customFormat="1" ht="27.6" x14ac:dyDescent="0.3">
      <c r="A98" s="16">
        <f t="shared" si="1"/>
        <v>89</v>
      </c>
      <c r="B98" s="24" t="s">
        <v>161</v>
      </c>
      <c r="C98" s="16" t="s">
        <v>13</v>
      </c>
      <c r="D98" s="16">
        <v>2</v>
      </c>
      <c r="E98" s="20"/>
      <c r="F98" s="17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 spans="1:24" s="19" customFormat="1" x14ac:dyDescent="0.3">
      <c r="A99" s="16">
        <f t="shared" si="1"/>
        <v>90</v>
      </c>
      <c r="B99" s="21" t="s">
        <v>173</v>
      </c>
      <c r="C99" s="16" t="s">
        <v>13</v>
      </c>
      <c r="D99" s="16">
        <v>2</v>
      </c>
      <c r="E99" s="20"/>
      <c r="F99" s="17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</row>
    <row r="100" spans="1:24" s="19" customFormat="1" x14ac:dyDescent="0.3">
      <c r="A100" s="16">
        <f t="shared" si="1"/>
        <v>91</v>
      </c>
      <c r="B100" s="21" t="s">
        <v>45</v>
      </c>
      <c r="C100" s="16" t="s">
        <v>11</v>
      </c>
      <c r="D100" s="16">
        <v>5</v>
      </c>
      <c r="E100" s="20"/>
      <c r="F100" s="17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 spans="1:24" s="19" customFormat="1" x14ac:dyDescent="0.3">
      <c r="A101" s="16">
        <f t="shared" si="1"/>
        <v>92</v>
      </c>
      <c r="B101" s="21" t="s">
        <v>162</v>
      </c>
      <c r="C101" s="16" t="s">
        <v>11</v>
      </c>
      <c r="D101" s="16">
        <v>5</v>
      </c>
      <c r="E101" s="20"/>
      <c r="F101" s="17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:24" s="19" customFormat="1" ht="27.6" x14ac:dyDescent="0.3">
      <c r="A102" s="16">
        <f t="shared" si="1"/>
        <v>93</v>
      </c>
      <c r="B102" s="24" t="s">
        <v>46</v>
      </c>
      <c r="C102" s="16" t="s">
        <v>11</v>
      </c>
      <c r="D102" s="16">
        <v>4</v>
      </c>
      <c r="E102" s="20"/>
      <c r="F102" s="17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:24" s="19" customFormat="1" x14ac:dyDescent="0.3">
      <c r="A103" s="16">
        <f t="shared" si="1"/>
        <v>94</v>
      </c>
      <c r="B103" s="21" t="s">
        <v>47</v>
      </c>
      <c r="C103" s="16" t="s">
        <v>11</v>
      </c>
      <c r="D103" s="16">
        <v>4</v>
      </c>
      <c r="E103" s="20"/>
      <c r="F103" s="17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:24" s="19" customFormat="1" x14ac:dyDescent="0.3">
      <c r="A104" s="16">
        <f t="shared" si="1"/>
        <v>95</v>
      </c>
      <c r="B104" s="21" t="s">
        <v>48</v>
      </c>
      <c r="C104" s="16" t="s">
        <v>11</v>
      </c>
      <c r="D104" s="16">
        <v>4</v>
      </c>
      <c r="E104" s="20"/>
      <c r="F104" s="17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</row>
    <row r="105" spans="1:24" s="19" customFormat="1" x14ac:dyDescent="0.3">
      <c r="A105" s="16">
        <f t="shared" si="1"/>
        <v>96</v>
      </c>
      <c r="B105" s="21" t="s">
        <v>163</v>
      </c>
      <c r="C105" s="16" t="s">
        <v>11</v>
      </c>
      <c r="D105" s="16">
        <v>4</v>
      </c>
      <c r="E105" s="20"/>
      <c r="F105" s="17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</row>
    <row r="106" spans="1:24" s="19" customFormat="1" x14ac:dyDescent="0.3">
      <c r="A106" s="16">
        <f t="shared" si="1"/>
        <v>97</v>
      </c>
      <c r="B106" s="21" t="s">
        <v>164</v>
      </c>
      <c r="C106" s="16" t="s">
        <v>11</v>
      </c>
      <c r="D106" s="16">
        <v>4</v>
      </c>
      <c r="E106" s="20"/>
      <c r="F106" s="17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 spans="1:24" s="19" customFormat="1" x14ac:dyDescent="0.3">
      <c r="A107" s="16">
        <f t="shared" si="1"/>
        <v>98</v>
      </c>
      <c r="B107" s="24" t="s">
        <v>49</v>
      </c>
      <c r="C107" s="16" t="s">
        <v>11</v>
      </c>
      <c r="D107" s="16">
        <v>5</v>
      </c>
      <c r="E107" s="20"/>
      <c r="F107" s="17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</row>
    <row r="108" spans="1:24" s="19" customFormat="1" x14ac:dyDescent="0.3">
      <c r="A108" s="16">
        <f t="shared" si="1"/>
        <v>99</v>
      </c>
      <c r="B108" s="21" t="s">
        <v>50</v>
      </c>
      <c r="C108" s="16" t="s">
        <v>11</v>
      </c>
      <c r="D108" s="16">
        <v>5</v>
      </c>
      <c r="E108" s="20"/>
      <c r="F108" s="17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1:24" s="19" customFormat="1" x14ac:dyDescent="0.3">
      <c r="A109" s="16">
        <f t="shared" si="1"/>
        <v>100</v>
      </c>
      <c r="B109" s="21" t="s">
        <v>165</v>
      </c>
      <c r="C109" s="16" t="s">
        <v>11</v>
      </c>
      <c r="D109" s="16">
        <v>5</v>
      </c>
      <c r="E109" s="20"/>
      <c r="F109" s="17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:24" s="19" customFormat="1" x14ac:dyDescent="0.3">
      <c r="A110" s="16">
        <f t="shared" si="1"/>
        <v>101</v>
      </c>
      <c r="B110" s="21" t="s">
        <v>51</v>
      </c>
      <c r="C110" s="16" t="s">
        <v>11</v>
      </c>
      <c r="D110" s="16">
        <v>5</v>
      </c>
      <c r="E110" s="20"/>
      <c r="F110" s="17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1:24" s="19" customFormat="1" x14ac:dyDescent="0.3">
      <c r="A111" s="16">
        <f t="shared" si="1"/>
        <v>102</v>
      </c>
      <c r="B111" s="24" t="s">
        <v>166</v>
      </c>
      <c r="C111" s="16" t="s">
        <v>11</v>
      </c>
      <c r="D111" s="16">
        <v>2</v>
      </c>
      <c r="E111" s="20"/>
      <c r="F111" s="17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 spans="1:24" s="19" customFormat="1" x14ac:dyDescent="0.3">
      <c r="A112" s="16">
        <f t="shared" si="1"/>
        <v>103</v>
      </c>
      <c r="B112" s="21" t="s">
        <v>52</v>
      </c>
      <c r="C112" s="16" t="s">
        <v>11</v>
      </c>
      <c r="D112" s="16">
        <v>2</v>
      </c>
      <c r="E112" s="20"/>
      <c r="F112" s="17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</row>
    <row r="113" spans="1:24" x14ac:dyDescent="0.3">
      <c r="A113" s="5"/>
      <c r="B113" s="23" t="s">
        <v>101</v>
      </c>
      <c r="C113" s="5"/>
      <c r="D113" s="5"/>
      <c r="E113" s="7"/>
      <c r="F113" s="22">
        <f>F76+F78+F80+F82+F84+F89+F92+F94+F96+F98+F102+F107+F111</f>
        <v>0</v>
      </c>
      <c r="G113" s="15"/>
      <c r="H113" s="15"/>
      <c r="I113" s="15"/>
      <c r="J113" s="15"/>
    </row>
    <row r="114" spans="1:24" x14ac:dyDescent="0.3">
      <c r="A114" s="5"/>
      <c r="B114" s="23" t="s">
        <v>110</v>
      </c>
      <c r="C114" s="5"/>
      <c r="D114" s="5"/>
      <c r="E114" s="7"/>
      <c r="F114" s="22">
        <f>SUM(F76:F112)-F113</f>
        <v>0</v>
      </c>
      <c r="G114" s="15"/>
      <c r="H114" s="15"/>
      <c r="I114" s="15"/>
      <c r="J114" s="15"/>
    </row>
    <row r="115" spans="1:24" x14ac:dyDescent="0.3">
      <c r="A115" s="5"/>
      <c r="B115" s="8"/>
      <c r="C115" s="5"/>
      <c r="D115" s="5"/>
      <c r="E115" s="7"/>
      <c r="F115" s="17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spans="1:24" s="2" customFormat="1" ht="15.6" x14ac:dyDescent="0.3">
      <c r="A116" s="32" t="s">
        <v>112</v>
      </c>
      <c r="B116" s="33"/>
      <c r="C116" s="33"/>
      <c r="D116" s="33"/>
      <c r="E116" s="33"/>
      <c r="F116" s="29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s="19" customFormat="1" x14ac:dyDescent="0.3">
      <c r="A117" s="16">
        <f>A112+1</f>
        <v>104</v>
      </c>
      <c r="B117" s="24" t="s">
        <v>174</v>
      </c>
      <c r="C117" s="16" t="s">
        <v>54</v>
      </c>
      <c r="D117" s="25">
        <v>13.1</v>
      </c>
      <c r="E117" s="20"/>
      <c r="F117" s="17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</row>
    <row r="118" spans="1:24" s="19" customFormat="1" x14ac:dyDescent="0.3">
      <c r="A118" s="16">
        <f>A117+1</f>
        <v>105</v>
      </c>
      <c r="B118" s="21" t="s">
        <v>175</v>
      </c>
      <c r="C118" s="16" t="s">
        <v>55</v>
      </c>
      <c r="D118" s="25">
        <v>131</v>
      </c>
      <c r="E118" s="20"/>
      <c r="F118" s="17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19" spans="1:24" s="19" customFormat="1" x14ac:dyDescent="0.3">
      <c r="A119" s="16">
        <f t="shared" ref="A119:A143" si="2">A118+1</f>
        <v>106</v>
      </c>
      <c r="B119" s="24" t="s">
        <v>56</v>
      </c>
      <c r="C119" s="16" t="s">
        <v>54</v>
      </c>
      <c r="D119" s="25">
        <v>0.7</v>
      </c>
      <c r="E119" s="20"/>
      <c r="F119" s="17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:24" s="19" customFormat="1" x14ac:dyDescent="0.3">
      <c r="A120" s="16">
        <f t="shared" si="2"/>
        <v>107</v>
      </c>
      <c r="B120" s="21" t="s">
        <v>176</v>
      </c>
      <c r="C120" s="16" t="s">
        <v>11</v>
      </c>
      <c r="D120" s="25">
        <v>1</v>
      </c>
      <c r="E120" s="20"/>
      <c r="F120" s="17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s="19" customFormat="1" x14ac:dyDescent="0.3">
      <c r="A121" s="16">
        <f t="shared" si="2"/>
        <v>108</v>
      </c>
      <c r="B121" s="21" t="s">
        <v>177</v>
      </c>
      <c r="C121" s="16" t="s">
        <v>11</v>
      </c>
      <c r="D121" s="25">
        <v>17</v>
      </c>
      <c r="E121" s="20"/>
      <c r="F121" s="17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19" customFormat="1" x14ac:dyDescent="0.3">
      <c r="A122" s="16">
        <f t="shared" si="2"/>
        <v>109</v>
      </c>
      <c r="B122" s="21" t="s">
        <v>178</v>
      </c>
      <c r="C122" s="16" t="s">
        <v>11</v>
      </c>
      <c r="D122" s="25">
        <v>17</v>
      </c>
      <c r="E122" s="20"/>
      <c r="F122" s="17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9" customFormat="1" x14ac:dyDescent="0.3">
      <c r="A123" s="16">
        <f t="shared" si="2"/>
        <v>110</v>
      </c>
      <c r="B123" s="21" t="s">
        <v>179</v>
      </c>
      <c r="C123" s="16" t="s">
        <v>11</v>
      </c>
      <c r="D123" s="25">
        <v>17</v>
      </c>
      <c r="E123" s="20"/>
      <c r="F123" s="17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9" customFormat="1" x14ac:dyDescent="0.3">
      <c r="A124" s="16">
        <f t="shared" si="2"/>
        <v>111</v>
      </c>
      <c r="B124" s="21" t="s">
        <v>59</v>
      </c>
      <c r="C124" s="16" t="s">
        <v>11</v>
      </c>
      <c r="D124" s="25">
        <v>17</v>
      </c>
      <c r="E124" s="20"/>
      <c r="F124" s="17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9" customFormat="1" x14ac:dyDescent="0.3">
      <c r="A125" s="16">
        <f t="shared" si="2"/>
        <v>112</v>
      </c>
      <c r="B125" s="21" t="s">
        <v>58</v>
      </c>
      <c r="C125" s="16" t="s">
        <v>11</v>
      </c>
      <c r="D125" s="25">
        <v>17</v>
      </c>
      <c r="E125" s="20"/>
      <c r="F125" s="17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9" customFormat="1" ht="41.4" x14ac:dyDescent="0.3">
      <c r="A126" s="16">
        <f t="shared" si="2"/>
        <v>113</v>
      </c>
      <c r="B126" s="24" t="s">
        <v>36</v>
      </c>
      <c r="C126" s="16" t="s">
        <v>13</v>
      </c>
      <c r="D126" s="25">
        <v>167</v>
      </c>
      <c r="E126" s="20"/>
      <c r="F126" s="17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9" customFormat="1" x14ac:dyDescent="0.3">
      <c r="A127" s="16">
        <f t="shared" si="2"/>
        <v>114</v>
      </c>
      <c r="B127" s="21" t="s">
        <v>169</v>
      </c>
      <c r="C127" s="16" t="s">
        <v>13</v>
      </c>
      <c r="D127" s="16">
        <v>167</v>
      </c>
      <c r="E127" s="20"/>
      <c r="F127" s="17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9" customFormat="1" x14ac:dyDescent="0.3">
      <c r="A128" s="16">
        <f t="shared" si="2"/>
        <v>115</v>
      </c>
      <c r="B128" s="21" t="s">
        <v>53</v>
      </c>
      <c r="C128" s="16" t="s">
        <v>10</v>
      </c>
      <c r="D128" s="25">
        <v>17</v>
      </c>
      <c r="E128" s="20"/>
      <c r="F128" s="17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9" customFormat="1" ht="41.4" x14ac:dyDescent="0.3">
      <c r="A129" s="16">
        <f t="shared" si="2"/>
        <v>116</v>
      </c>
      <c r="B129" s="24" t="s">
        <v>37</v>
      </c>
      <c r="C129" s="16" t="s">
        <v>13</v>
      </c>
      <c r="D129" s="25">
        <v>26</v>
      </c>
      <c r="E129" s="20"/>
      <c r="F129" s="17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9" customFormat="1" x14ac:dyDescent="0.3">
      <c r="A130" s="16">
        <f t="shared" si="2"/>
        <v>117</v>
      </c>
      <c r="B130" s="21" t="s">
        <v>168</v>
      </c>
      <c r="C130" s="16" t="s">
        <v>13</v>
      </c>
      <c r="D130" s="16">
        <v>26</v>
      </c>
      <c r="E130" s="20"/>
      <c r="F130" s="17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s="19" customFormat="1" x14ac:dyDescent="0.3">
      <c r="A131" s="16">
        <f t="shared" si="2"/>
        <v>118</v>
      </c>
      <c r="B131" s="21" t="s">
        <v>35</v>
      </c>
      <c r="C131" s="16" t="s">
        <v>10</v>
      </c>
      <c r="D131" s="25">
        <v>2.6</v>
      </c>
      <c r="E131" s="20"/>
      <c r="F131" s="17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s="19" customFormat="1" ht="27.6" x14ac:dyDescent="0.3">
      <c r="A132" s="16">
        <f t="shared" si="2"/>
        <v>119</v>
      </c>
      <c r="B132" s="24" t="s">
        <v>57</v>
      </c>
      <c r="C132" s="16" t="s">
        <v>13</v>
      </c>
      <c r="D132" s="25">
        <v>193</v>
      </c>
      <c r="E132" s="20"/>
      <c r="F132" s="17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  <row r="133" spans="1:24" s="19" customFormat="1" x14ac:dyDescent="0.3">
      <c r="A133" s="16">
        <f t="shared" si="2"/>
        <v>120</v>
      </c>
      <c r="B133" s="21" t="s">
        <v>236</v>
      </c>
      <c r="C133" s="16" t="s">
        <v>13</v>
      </c>
      <c r="D133" s="25">
        <v>193</v>
      </c>
      <c r="E133" s="20"/>
      <c r="F133" s="17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</row>
    <row r="134" spans="1:24" s="19" customFormat="1" x14ac:dyDescent="0.3">
      <c r="A134" s="16">
        <f t="shared" si="2"/>
        <v>121</v>
      </c>
      <c r="B134" s="24" t="s">
        <v>228</v>
      </c>
      <c r="C134" s="16" t="s">
        <v>13</v>
      </c>
      <c r="D134" s="25">
        <v>290</v>
      </c>
      <c r="E134" s="20"/>
      <c r="F134" s="17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</row>
    <row r="135" spans="1:24" s="19" customFormat="1" x14ac:dyDescent="0.3">
      <c r="A135" s="16">
        <f t="shared" si="2"/>
        <v>122</v>
      </c>
      <c r="B135" s="21" t="s">
        <v>229</v>
      </c>
      <c r="C135" s="16" t="s">
        <v>13</v>
      </c>
      <c r="D135" s="25">
        <v>290</v>
      </c>
      <c r="E135" s="20"/>
      <c r="F135" s="17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</row>
    <row r="136" spans="1:24" s="19" customFormat="1" x14ac:dyDescent="0.3">
      <c r="A136" s="16">
        <f t="shared" si="2"/>
        <v>123</v>
      </c>
      <c r="B136" s="21" t="s">
        <v>230</v>
      </c>
      <c r="C136" s="16" t="s">
        <v>11</v>
      </c>
      <c r="D136" s="25">
        <v>1</v>
      </c>
      <c r="E136" s="20"/>
      <c r="F136" s="17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</row>
    <row r="137" spans="1:24" s="19" customFormat="1" x14ac:dyDescent="0.3">
      <c r="A137" s="16">
        <f t="shared" si="2"/>
        <v>124</v>
      </c>
      <c r="B137" s="21" t="s">
        <v>231</v>
      </c>
      <c r="C137" s="16" t="s">
        <v>11</v>
      </c>
      <c r="D137" s="25">
        <v>1</v>
      </c>
      <c r="E137" s="20"/>
      <c r="F137" s="17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</row>
    <row r="138" spans="1:24" s="19" customFormat="1" x14ac:dyDescent="0.3">
      <c r="A138" s="16">
        <f t="shared" si="2"/>
        <v>125</v>
      </c>
      <c r="B138" s="21" t="s">
        <v>232</v>
      </c>
      <c r="C138" s="16" t="s">
        <v>11</v>
      </c>
      <c r="D138" s="25">
        <v>1</v>
      </c>
      <c r="E138" s="20"/>
      <c r="F138" s="17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</row>
    <row r="139" spans="1:24" s="19" customFormat="1" x14ac:dyDescent="0.3">
      <c r="A139" s="16">
        <f t="shared" si="2"/>
        <v>126</v>
      </c>
      <c r="B139" s="21" t="s">
        <v>233</v>
      </c>
      <c r="C139" s="16" t="s">
        <v>11</v>
      </c>
      <c r="D139" s="25">
        <v>2</v>
      </c>
      <c r="E139" s="20"/>
      <c r="F139" s="17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</row>
    <row r="140" spans="1:24" s="19" customFormat="1" ht="27.6" x14ac:dyDescent="0.3">
      <c r="A140" s="16">
        <f t="shared" si="2"/>
        <v>127</v>
      </c>
      <c r="B140" s="24" t="s">
        <v>234</v>
      </c>
      <c r="C140" s="16" t="s">
        <v>13</v>
      </c>
      <c r="D140" s="25">
        <v>10</v>
      </c>
      <c r="E140" s="20"/>
      <c r="F140" s="17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</row>
    <row r="141" spans="1:24" s="19" customFormat="1" x14ac:dyDescent="0.3">
      <c r="A141" s="16">
        <f t="shared" si="2"/>
        <v>128</v>
      </c>
      <c r="B141" s="21" t="s">
        <v>238</v>
      </c>
      <c r="C141" s="16" t="s">
        <v>13</v>
      </c>
      <c r="D141" s="25">
        <v>10</v>
      </c>
      <c r="E141" s="20"/>
      <c r="F141" s="17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</row>
    <row r="142" spans="1:24" s="19" customFormat="1" ht="27.6" x14ac:dyDescent="0.3">
      <c r="A142" s="16">
        <f t="shared" si="2"/>
        <v>129</v>
      </c>
      <c r="B142" s="24" t="s">
        <v>57</v>
      </c>
      <c r="C142" s="16" t="s">
        <v>13</v>
      </c>
      <c r="D142" s="25">
        <v>290</v>
      </c>
      <c r="E142" s="20"/>
      <c r="F142" s="17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</row>
    <row r="143" spans="1:24" s="19" customFormat="1" ht="27.6" x14ac:dyDescent="0.3">
      <c r="A143" s="16">
        <f t="shared" si="2"/>
        <v>130</v>
      </c>
      <c r="B143" s="21" t="s">
        <v>235</v>
      </c>
      <c r="C143" s="16" t="s">
        <v>13</v>
      </c>
      <c r="D143" s="25">
        <v>290</v>
      </c>
      <c r="E143" s="20"/>
      <c r="F143" s="17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</row>
    <row r="144" spans="1:24" x14ac:dyDescent="0.3">
      <c r="A144" s="5"/>
      <c r="B144" s="23" t="s">
        <v>101</v>
      </c>
      <c r="C144" s="5"/>
      <c r="D144" s="5"/>
      <c r="E144" s="7"/>
      <c r="F144" s="22">
        <f>F117+F119+F126+F129++F134+F140+F142</f>
        <v>0</v>
      </c>
      <c r="G144" s="15"/>
      <c r="H144" s="15"/>
      <c r="I144" s="15"/>
      <c r="J144" s="15"/>
    </row>
    <row r="145" spans="1:24" x14ac:dyDescent="0.3">
      <c r="A145" s="5"/>
      <c r="B145" s="23" t="s">
        <v>110</v>
      </c>
      <c r="C145" s="5"/>
      <c r="D145" s="5"/>
      <c r="E145" s="7"/>
      <c r="F145" s="22">
        <f>SUM(F117:F143)-F144</f>
        <v>0</v>
      </c>
      <c r="G145" s="15"/>
      <c r="H145" s="15"/>
      <c r="I145" s="15"/>
      <c r="J145" s="15"/>
    </row>
    <row r="146" spans="1:24" x14ac:dyDescent="0.3">
      <c r="A146" s="5"/>
      <c r="B146" s="8"/>
      <c r="C146" s="5"/>
      <c r="D146" s="5"/>
      <c r="E146" s="7"/>
      <c r="F146" s="17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spans="1:24" s="2" customFormat="1" ht="15.6" x14ac:dyDescent="0.3">
      <c r="A147" s="32" t="s">
        <v>113</v>
      </c>
      <c r="B147" s="33"/>
      <c r="C147" s="33"/>
      <c r="D147" s="33"/>
      <c r="E147" s="33"/>
      <c r="F147" s="29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s="19" customFormat="1" x14ac:dyDescent="0.3">
      <c r="A148" s="16">
        <f>A143+1</f>
        <v>131</v>
      </c>
      <c r="B148" s="24" t="s">
        <v>180</v>
      </c>
      <c r="C148" s="16" t="s">
        <v>11</v>
      </c>
      <c r="D148" s="25">
        <v>19</v>
      </c>
      <c r="E148" s="20"/>
      <c r="F148" s="17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</row>
    <row r="149" spans="1:24" s="19" customFormat="1" x14ac:dyDescent="0.3">
      <c r="A149" s="16">
        <f>A148+1</f>
        <v>132</v>
      </c>
      <c r="B149" s="24" t="s">
        <v>64</v>
      </c>
      <c r="C149" s="16" t="s">
        <v>11</v>
      </c>
      <c r="D149" s="25">
        <v>11</v>
      </c>
      <c r="E149" s="20"/>
      <c r="F149" s="17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</row>
    <row r="150" spans="1:24" s="19" customFormat="1" x14ac:dyDescent="0.3">
      <c r="A150" s="16">
        <f t="shared" ref="A150:A202" si="3">A149+1</f>
        <v>133</v>
      </c>
      <c r="B150" s="21" t="s">
        <v>181</v>
      </c>
      <c r="C150" s="16" t="s">
        <v>11</v>
      </c>
      <c r="D150" s="25">
        <v>1</v>
      </c>
      <c r="E150" s="20"/>
      <c r="F150" s="17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</row>
    <row r="151" spans="1:24" s="19" customFormat="1" x14ac:dyDescent="0.3">
      <c r="A151" s="16">
        <f t="shared" si="3"/>
        <v>134</v>
      </c>
      <c r="B151" s="21" t="s">
        <v>182</v>
      </c>
      <c r="C151" s="16" t="s">
        <v>11</v>
      </c>
      <c r="D151" s="25">
        <v>9</v>
      </c>
      <c r="E151" s="20"/>
      <c r="F151" s="17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</row>
    <row r="152" spans="1:24" s="19" customFormat="1" x14ac:dyDescent="0.3">
      <c r="A152" s="16">
        <f t="shared" si="3"/>
        <v>135</v>
      </c>
      <c r="B152" s="21" t="s">
        <v>183</v>
      </c>
      <c r="C152" s="16" t="s">
        <v>11</v>
      </c>
      <c r="D152" s="25">
        <v>1</v>
      </c>
      <c r="E152" s="20"/>
      <c r="F152" s="17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</row>
    <row r="153" spans="1:24" s="19" customFormat="1" x14ac:dyDescent="0.3">
      <c r="A153" s="16">
        <f t="shared" si="3"/>
        <v>136</v>
      </c>
      <c r="B153" s="21" t="s">
        <v>184</v>
      </c>
      <c r="C153" s="16" t="s">
        <v>11</v>
      </c>
      <c r="D153" s="25">
        <v>1</v>
      </c>
      <c r="E153" s="20"/>
      <c r="F153" s="17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</row>
    <row r="154" spans="1:24" s="19" customFormat="1" x14ac:dyDescent="0.3">
      <c r="A154" s="16">
        <f t="shared" si="3"/>
        <v>137</v>
      </c>
      <c r="B154" s="21" t="s">
        <v>65</v>
      </c>
      <c r="C154" s="16" t="s">
        <v>11</v>
      </c>
      <c r="D154" s="25">
        <v>4</v>
      </c>
      <c r="E154" s="20"/>
      <c r="F154" s="17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</row>
    <row r="155" spans="1:24" s="19" customFormat="1" x14ac:dyDescent="0.3">
      <c r="A155" s="16">
        <f t="shared" si="3"/>
        <v>138</v>
      </c>
      <c r="B155" s="21" t="s">
        <v>185</v>
      </c>
      <c r="C155" s="16" t="s">
        <v>11</v>
      </c>
      <c r="D155" s="25">
        <v>1</v>
      </c>
      <c r="E155" s="20"/>
      <c r="F155" s="17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</row>
    <row r="156" spans="1:24" s="19" customFormat="1" x14ac:dyDescent="0.3">
      <c r="A156" s="16">
        <f t="shared" si="3"/>
        <v>139</v>
      </c>
      <c r="B156" s="21" t="s">
        <v>186</v>
      </c>
      <c r="C156" s="16" t="s">
        <v>11</v>
      </c>
      <c r="D156" s="25">
        <v>2</v>
      </c>
      <c r="E156" s="20"/>
      <c r="F156" s="17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</row>
    <row r="157" spans="1:24" s="19" customFormat="1" x14ac:dyDescent="0.3">
      <c r="A157" s="16">
        <f t="shared" si="3"/>
        <v>140</v>
      </c>
      <c r="B157" s="21" t="s">
        <v>60</v>
      </c>
      <c r="C157" s="16" t="s">
        <v>11</v>
      </c>
      <c r="D157" s="25">
        <v>7</v>
      </c>
      <c r="E157" s="20"/>
      <c r="F157" s="17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</row>
    <row r="158" spans="1:24" s="19" customFormat="1" x14ac:dyDescent="0.3">
      <c r="A158" s="16">
        <f t="shared" si="3"/>
        <v>141</v>
      </c>
      <c r="B158" s="21" t="s">
        <v>61</v>
      </c>
      <c r="C158" s="16" t="s">
        <v>11</v>
      </c>
      <c r="D158" s="25">
        <v>5</v>
      </c>
      <c r="E158" s="20"/>
      <c r="F158" s="17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</row>
    <row r="159" spans="1:24" s="19" customFormat="1" x14ac:dyDescent="0.3">
      <c r="A159" s="16">
        <f t="shared" si="3"/>
        <v>142</v>
      </c>
      <c r="B159" s="21" t="s">
        <v>62</v>
      </c>
      <c r="C159" s="16" t="s">
        <v>11</v>
      </c>
      <c r="D159" s="25">
        <v>2</v>
      </c>
      <c r="E159" s="20"/>
      <c r="F159" s="17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</row>
    <row r="160" spans="1:24" s="19" customFormat="1" x14ac:dyDescent="0.3">
      <c r="A160" s="16">
        <f t="shared" si="3"/>
        <v>143</v>
      </c>
      <c r="B160" s="21" t="s">
        <v>187</v>
      </c>
      <c r="C160" s="16" t="s">
        <v>11</v>
      </c>
      <c r="D160" s="25">
        <v>4</v>
      </c>
      <c r="E160" s="20"/>
      <c r="F160" s="17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</row>
    <row r="161" spans="1:24" s="19" customFormat="1" x14ac:dyDescent="0.3">
      <c r="A161" s="16">
        <f t="shared" si="3"/>
        <v>144</v>
      </c>
      <c r="B161" s="21" t="s">
        <v>188</v>
      </c>
      <c r="C161" s="16" t="s">
        <v>11</v>
      </c>
      <c r="D161" s="25">
        <v>1</v>
      </c>
      <c r="E161" s="20"/>
      <c r="F161" s="17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</row>
    <row r="162" spans="1:24" s="19" customFormat="1" x14ac:dyDescent="0.3">
      <c r="A162" s="16">
        <f t="shared" si="3"/>
        <v>145</v>
      </c>
      <c r="B162" s="21" t="s">
        <v>189</v>
      </c>
      <c r="C162" s="16" t="s">
        <v>11</v>
      </c>
      <c r="D162" s="25">
        <v>1</v>
      </c>
      <c r="E162" s="20"/>
      <c r="F162" s="17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</row>
    <row r="163" spans="1:24" s="19" customFormat="1" x14ac:dyDescent="0.3">
      <c r="A163" s="16">
        <f t="shared" si="3"/>
        <v>146</v>
      </c>
      <c r="B163" s="24" t="s">
        <v>190</v>
      </c>
      <c r="C163" s="16" t="s">
        <v>11</v>
      </c>
      <c r="D163" s="25">
        <v>1</v>
      </c>
      <c r="E163" s="20"/>
      <c r="F163" s="17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</row>
    <row r="164" spans="1:24" s="19" customFormat="1" x14ac:dyDescent="0.3">
      <c r="A164" s="16">
        <f t="shared" si="3"/>
        <v>147</v>
      </c>
      <c r="B164" s="21" t="s">
        <v>191</v>
      </c>
      <c r="C164" s="16" t="s">
        <v>11</v>
      </c>
      <c r="D164" s="25">
        <v>1</v>
      </c>
      <c r="E164" s="20"/>
      <c r="F164" s="17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</row>
    <row r="165" spans="1:24" s="19" customFormat="1" x14ac:dyDescent="0.3">
      <c r="A165" s="16">
        <f t="shared" si="3"/>
        <v>148</v>
      </c>
      <c r="B165" s="24" t="s">
        <v>192</v>
      </c>
      <c r="C165" s="16" t="s">
        <v>11</v>
      </c>
      <c r="D165" s="25">
        <v>1</v>
      </c>
      <c r="E165" s="20"/>
      <c r="F165" s="17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</row>
    <row r="166" spans="1:24" s="19" customFormat="1" x14ac:dyDescent="0.3">
      <c r="A166" s="16">
        <f t="shared" si="3"/>
        <v>149</v>
      </c>
      <c r="B166" s="21" t="s">
        <v>193</v>
      </c>
      <c r="C166" s="16" t="s">
        <v>11</v>
      </c>
      <c r="D166" s="25">
        <v>1</v>
      </c>
      <c r="E166" s="20"/>
      <c r="F166" s="17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</row>
    <row r="167" spans="1:24" s="19" customFormat="1" x14ac:dyDescent="0.3">
      <c r="A167" s="16">
        <f t="shared" si="3"/>
        <v>150</v>
      </c>
      <c r="B167" s="24" t="s">
        <v>194</v>
      </c>
      <c r="C167" s="16" t="s">
        <v>11</v>
      </c>
      <c r="D167" s="25">
        <v>1</v>
      </c>
      <c r="E167" s="20"/>
      <c r="F167" s="17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</row>
    <row r="168" spans="1:24" s="19" customFormat="1" x14ac:dyDescent="0.3">
      <c r="A168" s="16">
        <f t="shared" si="3"/>
        <v>151</v>
      </c>
      <c r="B168" s="21" t="s">
        <v>195</v>
      </c>
      <c r="C168" s="16" t="s">
        <v>11</v>
      </c>
      <c r="D168" s="25">
        <v>1</v>
      </c>
      <c r="E168" s="20"/>
      <c r="F168" s="17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</row>
    <row r="169" spans="1:24" s="19" customFormat="1" x14ac:dyDescent="0.3">
      <c r="A169" s="16">
        <f t="shared" si="3"/>
        <v>152</v>
      </c>
      <c r="B169" s="21" t="s">
        <v>196</v>
      </c>
      <c r="C169" s="16" t="s">
        <v>11</v>
      </c>
      <c r="D169" s="25">
        <v>1</v>
      </c>
      <c r="E169" s="20"/>
      <c r="F169" s="17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</row>
    <row r="170" spans="1:24" s="19" customFormat="1" ht="41.4" x14ac:dyDescent="0.3">
      <c r="A170" s="16">
        <f t="shared" si="3"/>
        <v>153</v>
      </c>
      <c r="B170" s="24" t="s">
        <v>63</v>
      </c>
      <c r="C170" s="16" t="s">
        <v>9</v>
      </c>
      <c r="D170" s="25">
        <v>29.17</v>
      </c>
      <c r="E170" s="20"/>
      <c r="F170" s="17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</row>
    <row r="171" spans="1:24" s="19" customFormat="1" ht="41.4" x14ac:dyDescent="0.3">
      <c r="A171" s="16">
        <f t="shared" si="3"/>
        <v>154</v>
      </c>
      <c r="B171" s="24" t="s">
        <v>197</v>
      </c>
      <c r="C171" s="16" t="s">
        <v>9</v>
      </c>
      <c r="D171" s="25">
        <v>5.0199999999999996</v>
      </c>
      <c r="E171" s="20"/>
      <c r="F171" s="17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</row>
    <row r="172" spans="1:24" s="19" customFormat="1" x14ac:dyDescent="0.3">
      <c r="A172" s="16">
        <f t="shared" si="3"/>
        <v>155</v>
      </c>
      <c r="B172" s="21" t="s">
        <v>198</v>
      </c>
      <c r="C172" s="16" t="s">
        <v>13</v>
      </c>
      <c r="D172" s="25">
        <v>8.1999999999999993</v>
      </c>
      <c r="E172" s="20"/>
      <c r="F172" s="17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</row>
    <row r="173" spans="1:24" s="19" customFormat="1" x14ac:dyDescent="0.3">
      <c r="A173" s="16">
        <f t="shared" si="3"/>
        <v>156</v>
      </c>
      <c r="B173" s="21" t="s">
        <v>199</v>
      </c>
      <c r="C173" s="16" t="s">
        <v>13</v>
      </c>
      <c r="D173" s="25">
        <v>6.2</v>
      </c>
      <c r="E173" s="20"/>
      <c r="F173" s="17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</row>
    <row r="174" spans="1:24" s="19" customFormat="1" x14ac:dyDescent="0.3">
      <c r="A174" s="16">
        <f t="shared" si="3"/>
        <v>157</v>
      </c>
      <c r="B174" s="21" t="s">
        <v>200</v>
      </c>
      <c r="C174" s="16" t="s">
        <v>13</v>
      </c>
      <c r="D174" s="25">
        <v>9.6999999999999993</v>
      </c>
      <c r="E174" s="20"/>
      <c r="F174" s="17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</row>
    <row r="175" spans="1:24" s="19" customFormat="1" x14ac:dyDescent="0.3">
      <c r="A175" s="16">
        <f t="shared" si="3"/>
        <v>158</v>
      </c>
      <c r="B175" s="21" t="s">
        <v>201</v>
      </c>
      <c r="C175" s="16" t="s">
        <v>13</v>
      </c>
      <c r="D175" s="25">
        <v>4.7</v>
      </c>
      <c r="E175" s="20"/>
      <c r="F175" s="17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</row>
    <row r="176" spans="1:24" s="19" customFormat="1" x14ac:dyDescent="0.3">
      <c r="A176" s="16">
        <f t="shared" si="3"/>
        <v>159</v>
      </c>
      <c r="B176" s="21" t="s">
        <v>202</v>
      </c>
      <c r="C176" s="16" t="s">
        <v>13</v>
      </c>
      <c r="D176" s="25">
        <v>4.3</v>
      </c>
      <c r="E176" s="20"/>
      <c r="F176" s="17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</row>
    <row r="177" spans="1:24" s="19" customFormat="1" x14ac:dyDescent="0.3">
      <c r="A177" s="16">
        <f t="shared" si="3"/>
        <v>160</v>
      </c>
      <c r="B177" s="21" t="s">
        <v>203</v>
      </c>
      <c r="C177" s="16" t="s">
        <v>13</v>
      </c>
      <c r="D177" s="25">
        <v>5.0199999999999996</v>
      </c>
      <c r="E177" s="20"/>
      <c r="F177" s="17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</row>
    <row r="178" spans="1:24" s="19" customFormat="1" x14ac:dyDescent="0.3">
      <c r="A178" s="16">
        <f t="shared" si="3"/>
        <v>161</v>
      </c>
      <c r="B178" s="21" t="s">
        <v>204</v>
      </c>
      <c r="C178" s="16" t="s">
        <v>11</v>
      </c>
      <c r="D178" s="25">
        <v>2</v>
      </c>
      <c r="E178" s="20"/>
      <c r="F178" s="17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</row>
    <row r="179" spans="1:24" s="19" customFormat="1" x14ac:dyDescent="0.3">
      <c r="A179" s="16">
        <f t="shared" si="3"/>
        <v>162</v>
      </c>
      <c r="B179" s="21" t="s">
        <v>205</v>
      </c>
      <c r="C179" s="16" t="s">
        <v>11</v>
      </c>
      <c r="D179" s="25">
        <v>2</v>
      </c>
      <c r="E179" s="20"/>
      <c r="F179" s="17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</row>
    <row r="180" spans="1:24" s="19" customFormat="1" x14ac:dyDescent="0.3">
      <c r="A180" s="16">
        <f t="shared" si="3"/>
        <v>163</v>
      </c>
      <c r="B180" s="21" t="s">
        <v>206</v>
      </c>
      <c r="C180" s="16" t="s">
        <v>11</v>
      </c>
      <c r="D180" s="25">
        <v>1</v>
      </c>
      <c r="E180" s="20"/>
      <c r="F180" s="17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</row>
    <row r="181" spans="1:24" s="19" customFormat="1" x14ac:dyDescent="0.3">
      <c r="A181" s="16">
        <f t="shared" si="3"/>
        <v>164</v>
      </c>
      <c r="B181" s="21" t="s">
        <v>207</v>
      </c>
      <c r="C181" s="16" t="s">
        <v>11</v>
      </c>
      <c r="D181" s="25">
        <v>1</v>
      </c>
      <c r="E181" s="20"/>
      <c r="F181" s="17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</row>
    <row r="182" spans="1:24" s="19" customFormat="1" x14ac:dyDescent="0.3">
      <c r="A182" s="16">
        <f t="shared" si="3"/>
        <v>165</v>
      </c>
      <c r="B182" s="21" t="s">
        <v>208</v>
      </c>
      <c r="C182" s="16" t="s">
        <v>11</v>
      </c>
      <c r="D182" s="25">
        <v>1</v>
      </c>
      <c r="E182" s="20"/>
      <c r="F182" s="17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</row>
    <row r="183" spans="1:24" s="19" customFormat="1" x14ac:dyDescent="0.3">
      <c r="A183" s="16">
        <f t="shared" si="3"/>
        <v>166</v>
      </c>
      <c r="B183" s="21" t="s">
        <v>209</v>
      </c>
      <c r="C183" s="16" t="s">
        <v>11</v>
      </c>
      <c r="D183" s="25">
        <v>1</v>
      </c>
      <c r="E183" s="20"/>
      <c r="F183" s="17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</row>
    <row r="184" spans="1:24" s="19" customFormat="1" x14ac:dyDescent="0.3">
      <c r="A184" s="16">
        <f t="shared" si="3"/>
        <v>167</v>
      </c>
      <c r="B184" s="21" t="s">
        <v>210</v>
      </c>
      <c r="C184" s="16" t="s">
        <v>11</v>
      </c>
      <c r="D184" s="25">
        <v>1</v>
      </c>
      <c r="E184" s="20"/>
      <c r="F184" s="17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</row>
    <row r="185" spans="1:24" s="19" customFormat="1" x14ac:dyDescent="0.3">
      <c r="A185" s="16">
        <f t="shared" si="3"/>
        <v>168</v>
      </c>
      <c r="B185" s="21" t="s">
        <v>211</v>
      </c>
      <c r="C185" s="16" t="s">
        <v>11</v>
      </c>
      <c r="D185" s="25">
        <v>1</v>
      </c>
      <c r="E185" s="20"/>
      <c r="F185" s="17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</row>
    <row r="186" spans="1:24" s="19" customFormat="1" x14ac:dyDescent="0.3">
      <c r="A186" s="16">
        <f t="shared" si="3"/>
        <v>169</v>
      </c>
      <c r="B186" s="21" t="s">
        <v>212</v>
      </c>
      <c r="C186" s="16" t="s">
        <v>11</v>
      </c>
      <c r="D186" s="25">
        <v>1</v>
      </c>
      <c r="E186" s="20"/>
      <c r="F186" s="17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</row>
    <row r="187" spans="1:24" s="19" customFormat="1" x14ac:dyDescent="0.3">
      <c r="A187" s="16">
        <f t="shared" si="3"/>
        <v>170</v>
      </c>
      <c r="B187" s="21" t="s">
        <v>213</v>
      </c>
      <c r="C187" s="16" t="s">
        <v>11</v>
      </c>
      <c r="D187" s="25">
        <v>1</v>
      </c>
      <c r="E187" s="20"/>
      <c r="F187" s="17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</row>
    <row r="188" spans="1:24" s="19" customFormat="1" x14ac:dyDescent="0.3">
      <c r="A188" s="16">
        <f t="shared" si="3"/>
        <v>171</v>
      </c>
      <c r="B188" s="21" t="s">
        <v>214</v>
      </c>
      <c r="C188" s="16" t="s">
        <v>11</v>
      </c>
      <c r="D188" s="25">
        <v>1</v>
      </c>
      <c r="E188" s="20"/>
      <c r="F188" s="17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</row>
    <row r="189" spans="1:24" s="19" customFormat="1" x14ac:dyDescent="0.3">
      <c r="A189" s="16">
        <f t="shared" si="3"/>
        <v>172</v>
      </c>
      <c r="B189" s="21" t="s">
        <v>216</v>
      </c>
      <c r="C189" s="16" t="s">
        <v>11</v>
      </c>
      <c r="D189" s="25">
        <v>4</v>
      </c>
      <c r="E189" s="20"/>
      <c r="F189" s="17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</row>
    <row r="190" spans="1:24" s="19" customFormat="1" ht="27.6" x14ac:dyDescent="0.3">
      <c r="A190" s="16">
        <f t="shared" si="3"/>
        <v>173</v>
      </c>
      <c r="B190" s="24" t="s">
        <v>215</v>
      </c>
      <c r="C190" s="16" t="s">
        <v>6</v>
      </c>
      <c r="D190" s="25">
        <v>3.6259999999999999</v>
      </c>
      <c r="E190" s="20"/>
      <c r="F190" s="17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</row>
    <row r="191" spans="1:24" s="19" customFormat="1" x14ac:dyDescent="0.3">
      <c r="A191" s="16">
        <f t="shared" si="3"/>
        <v>174</v>
      </c>
      <c r="B191" s="21" t="s">
        <v>237</v>
      </c>
      <c r="C191" s="16" t="s">
        <v>6</v>
      </c>
      <c r="D191" s="25">
        <v>3.63</v>
      </c>
      <c r="E191" s="20"/>
      <c r="F191" s="17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</row>
    <row r="192" spans="1:24" s="19" customFormat="1" ht="41.4" x14ac:dyDescent="0.3">
      <c r="A192" s="16">
        <f t="shared" si="3"/>
        <v>175</v>
      </c>
      <c r="B192" s="24" t="s">
        <v>217</v>
      </c>
      <c r="C192" s="16" t="s">
        <v>9</v>
      </c>
      <c r="D192" s="25">
        <v>10.26</v>
      </c>
      <c r="E192" s="20"/>
      <c r="F192" s="17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</row>
    <row r="193" spans="1:24" s="19" customFormat="1" x14ac:dyDescent="0.3">
      <c r="A193" s="16">
        <f t="shared" si="3"/>
        <v>176</v>
      </c>
      <c r="B193" s="21" t="s">
        <v>218</v>
      </c>
      <c r="C193" s="16" t="s">
        <v>13</v>
      </c>
      <c r="D193" s="25">
        <v>14.4</v>
      </c>
      <c r="E193" s="20"/>
      <c r="F193" s="17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</row>
    <row r="194" spans="1:24" s="19" customFormat="1" x14ac:dyDescent="0.3">
      <c r="A194" s="16">
        <f t="shared" si="3"/>
        <v>177</v>
      </c>
      <c r="B194" s="21" t="s">
        <v>219</v>
      </c>
      <c r="C194" s="16" t="s">
        <v>13</v>
      </c>
      <c r="D194" s="25">
        <v>5.8</v>
      </c>
      <c r="E194" s="20"/>
      <c r="F194" s="17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</row>
    <row r="195" spans="1:24" s="19" customFormat="1" x14ac:dyDescent="0.3">
      <c r="A195" s="16">
        <f t="shared" si="3"/>
        <v>178</v>
      </c>
      <c r="B195" s="21" t="s">
        <v>220</v>
      </c>
      <c r="C195" s="16" t="s">
        <v>11</v>
      </c>
      <c r="D195" s="25">
        <v>8</v>
      </c>
      <c r="E195" s="20"/>
      <c r="F195" s="17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</row>
    <row r="196" spans="1:24" s="19" customFormat="1" x14ac:dyDescent="0.3">
      <c r="A196" s="16">
        <f t="shared" si="3"/>
        <v>179</v>
      </c>
      <c r="B196" s="21" t="s">
        <v>221</v>
      </c>
      <c r="C196" s="16" t="s">
        <v>11</v>
      </c>
      <c r="D196" s="25">
        <v>1</v>
      </c>
      <c r="E196" s="20"/>
      <c r="F196" s="17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</row>
    <row r="197" spans="1:24" s="19" customFormat="1" x14ac:dyDescent="0.3">
      <c r="A197" s="16">
        <f t="shared" si="3"/>
        <v>180</v>
      </c>
      <c r="B197" s="21" t="s">
        <v>222</v>
      </c>
      <c r="C197" s="16" t="s">
        <v>11</v>
      </c>
      <c r="D197" s="25">
        <v>8</v>
      </c>
      <c r="E197" s="20"/>
      <c r="F197" s="17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</row>
    <row r="198" spans="1:24" s="19" customFormat="1" x14ac:dyDescent="0.3">
      <c r="A198" s="16">
        <f t="shared" si="3"/>
        <v>181</v>
      </c>
      <c r="B198" s="21" t="s">
        <v>223</v>
      </c>
      <c r="C198" s="16" t="s">
        <v>11</v>
      </c>
      <c r="D198" s="25">
        <v>2</v>
      </c>
      <c r="E198" s="20"/>
      <c r="F198" s="17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</row>
    <row r="199" spans="1:24" s="19" customFormat="1" x14ac:dyDescent="0.3">
      <c r="A199" s="16">
        <f t="shared" si="3"/>
        <v>182</v>
      </c>
      <c r="B199" s="21" t="s">
        <v>224</v>
      </c>
      <c r="C199" s="16" t="s">
        <v>11</v>
      </c>
      <c r="D199" s="25">
        <v>2</v>
      </c>
      <c r="E199" s="20"/>
      <c r="F199" s="17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</row>
    <row r="200" spans="1:24" s="19" customFormat="1" x14ac:dyDescent="0.3">
      <c r="A200" s="16">
        <f t="shared" si="3"/>
        <v>183</v>
      </c>
      <c r="B200" s="21" t="s">
        <v>225</v>
      </c>
      <c r="C200" s="16" t="s">
        <v>11</v>
      </c>
      <c r="D200" s="25">
        <v>4</v>
      </c>
      <c r="E200" s="20"/>
      <c r="F200" s="17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</row>
    <row r="201" spans="1:24" s="19" customFormat="1" x14ac:dyDescent="0.3">
      <c r="A201" s="16">
        <f t="shared" si="3"/>
        <v>184</v>
      </c>
      <c r="B201" s="21" t="s">
        <v>226</v>
      </c>
      <c r="C201" s="16" t="s">
        <v>11</v>
      </c>
      <c r="D201" s="25">
        <v>4</v>
      </c>
      <c r="E201" s="20"/>
      <c r="F201" s="17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</row>
    <row r="202" spans="1:24" s="19" customFormat="1" x14ac:dyDescent="0.3">
      <c r="A202" s="16">
        <f t="shared" si="3"/>
        <v>185</v>
      </c>
      <c r="B202" s="21" t="s">
        <v>227</v>
      </c>
      <c r="C202" s="16" t="s">
        <v>11</v>
      </c>
      <c r="D202" s="25">
        <v>1</v>
      </c>
      <c r="E202" s="20"/>
      <c r="F202" s="17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</row>
    <row r="203" spans="1:24" x14ac:dyDescent="0.3">
      <c r="A203" s="5"/>
      <c r="B203" s="23" t="s">
        <v>101</v>
      </c>
      <c r="C203" s="5"/>
      <c r="D203" s="5"/>
      <c r="E203" s="7"/>
      <c r="F203" s="22">
        <f>F148+F149+F163+F165+F167+F170+F171+F190+F192</f>
        <v>0</v>
      </c>
      <c r="G203" s="15"/>
      <c r="H203" s="15"/>
      <c r="I203" s="15"/>
      <c r="J203" s="15"/>
    </row>
    <row r="204" spans="1:24" x14ac:dyDescent="0.3">
      <c r="A204" s="5"/>
      <c r="B204" s="23" t="s">
        <v>110</v>
      </c>
      <c r="C204" s="5"/>
      <c r="D204" s="5"/>
      <c r="E204" s="7"/>
      <c r="F204" s="22">
        <f>SUM(F148:F202)-F203</f>
        <v>0</v>
      </c>
      <c r="G204" s="15"/>
      <c r="H204" s="15"/>
      <c r="I204" s="15"/>
      <c r="J204" s="15"/>
    </row>
    <row r="205" spans="1:24" x14ac:dyDescent="0.3">
      <c r="A205" s="5"/>
      <c r="B205" s="8"/>
      <c r="C205" s="5"/>
      <c r="D205" s="5"/>
      <c r="E205" s="7"/>
      <c r="F205" s="17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</row>
    <row r="206" spans="1:24" s="2" customFormat="1" ht="15.6" x14ac:dyDescent="0.3">
      <c r="A206" s="32" t="s">
        <v>115</v>
      </c>
      <c r="B206" s="33"/>
      <c r="C206" s="33"/>
      <c r="D206" s="33"/>
      <c r="E206" s="33"/>
      <c r="F206" s="29"/>
      <c r="G206" s="14"/>
      <c r="H206" s="30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s="19" customFormat="1" ht="41.4" x14ac:dyDescent="0.3">
      <c r="A207" s="16">
        <f>A202+1</f>
        <v>186</v>
      </c>
      <c r="B207" s="24" t="s">
        <v>78</v>
      </c>
      <c r="C207" s="16" t="s">
        <v>13</v>
      </c>
      <c r="D207" s="25">
        <v>56</v>
      </c>
      <c r="E207" s="20"/>
      <c r="F207" s="17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</row>
    <row r="208" spans="1:24" s="19" customFormat="1" x14ac:dyDescent="0.3">
      <c r="A208" s="16">
        <f>A207+1</f>
        <v>187</v>
      </c>
      <c r="B208" s="21" t="s">
        <v>251</v>
      </c>
      <c r="C208" s="16" t="s">
        <v>13</v>
      </c>
      <c r="D208" s="25">
        <v>56</v>
      </c>
      <c r="E208" s="20"/>
      <c r="F208" s="17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</row>
    <row r="209" spans="1:24" s="19" customFormat="1" x14ac:dyDescent="0.3">
      <c r="A209" s="16">
        <f t="shared" ref="A209:A234" si="4">A208+1</f>
        <v>188</v>
      </c>
      <c r="B209" s="24" t="s">
        <v>252</v>
      </c>
      <c r="C209" s="16" t="s">
        <v>11</v>
      </c>
      <c r="D209" s="25">
        <v>4</v>
      </c>
      <c r="E209" s="20"/>
      <c r="F209" s="17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</row>
    <row r="210" spans="1:24" s="19" customFormat="1" x14ac:dyDescent="0.3">
      <c r="A210" s="16">
        <f t="shared" si="4"/>
        <v>189</v>
      </c>
      <c r="B210" s="21" t="s">
        <v>242</v>
      </c>
      <c r="C210" s="16" t="s">
        <v>11</v>
      </c>
      <c r="D210" s="25">
        <v>2</v>
      </c>
      <c r="E210" s="20"/>
      <c r="F210" s="17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</row>
    <row r="211" spans="1:24" s="19" customFormat="1" x14ac:dyDescent="0.3">
      <c r="A211" s="16">
        <f t="shared" si="4"/>
        <v>190</v>
      </c>
      <c r="B211" s="21" t="s">
        <v>243</v>
      </c>
      <c r="C211" s="16" t="s">
        <v>11</v>
      </c>
      <c r="D211" s="25">
        <v>2</v>
      </c>
      <c r="E211" s="20"/>
      <c r="F211" s="17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</row>
    <row r="212" spans="1:24" s="19" customFormat="1" x14ac:dyDescent="0.3">
      <c r="A212" s="16">
        <f t="shared" si="4"/>
        <v>191</v>
      </c>
      <c r="B212" s="24" t="s">
        <v>253</v>
      </c>
      <c r="C212" s="16" t="s">
        <v>11</v>
      </c>
      <c r="D212" s="25">
        <v>39</v>
      </c>
      <c r="E212" s="20"/>
      <c r="F212" s="17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</row>
    <row r="213" spans="1:24" s="19" customFormat="1" x14ac:dyDescent="0.3">
      <c r="A213" s="16">
        <f t="shared" si="4"/>
        <v>192</v>
      </c>
      <c r="B213" s="21" t="s">
        <v>244</v>
      </c>
      <c r="C213" s="16" t="s">
        <v>11</v>
      </c>
      <c r="D213" s="25">
        <v>3</v>
      </c>
      <c r="E213" s="20"/>
      <c r="F213" s="17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</row>
    <row r="214" spans="1:24" s="19" customFormat="1" x14ac:dyDescent="0.3">
      <c r="A214" s="16">
        <f t="shared" si="4"/>
        <v>193</v>
      </c>
      <c r="B214" s="21" t="s">
        <v>81</v>
      </c>
      <c r="C214" s="16" t="s">
        <v>11</v>
      </c>
      <c r="D214" s="25">
        <v>36</v>
      </c>
      <c r="E214" s="20"/>
      <c r="F214" s="17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</row>
    <row r="215" spans="1:24" s="19" customFormat="1" x14ac:dyDescent="0.3">
      <c r="A215" s="16">
        <f t="shared" si="4"/>
        <v>194</v>
      </c>
      <c r="B215" s="24" t="s">
        <v>254</v>
      </c>
      <c r="C215" s="16" t="s">
        <v>13</v>
      </c>
      <c r="D215" s="25">
        <v>28</v>
      </c>
      <c r="E215" s="20"/>
      <c r="F215" s="17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</row>
    <row r="216" spans="1:24" s="19" customFormat="1" x14ac:dyDescent="0.3">
      <c r="A216" s="16">
        <f t="shared" si="4"/>
        <v>195</v>
      </c>
      <c r="B216" s="21" t="s">
        <v>245</v>
      </c>
      <c r="C216" s="16" t="s">
        <v>13</v>
      </c>
      <c r="D216" s="25">
        <v>28</v>
      </c>
      <c r="E216" s="20"/>
      <c r="F216" s="17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</row>
    <row r="217" spans="1:24" s="19" customFormat="1" ht="41.4" x14ac:dyDescent="0.3">
      <c r="A217" s="16">
        <f t="shared" si="4"/>
        <v>196</v>
      </c>
      <c r="B217" s="24" t="s">
        <v>79</v>
      </c>
      <c r="C217" s="16" t="s">
        <v>13</v>
      </c>
      <c r="D217" s="25">
        <v>2</v>
      </c>
      <c r="E217" s="20"/>
      <c r="F217" s="17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</row>
    <row r="218" spans="1:24" s="19" customFormat="1" x14ac:dyDescent="0.3">
      <c r="A218" s="16">
        <f t="shared" si="4"/>
        <v>197</v>
      </c>
      <c r="B218" s="21" t="s">
        <v>255</v>
      </c>
      <c r="C218" s="16" t="s">
        <v>13</v>
      </c>
      <c r="D218" s="25">
        <v>2</v>
      </c>
      <c r="E218" s="20"/>
      <c r="F218" s="17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</row>
    <row r="219" spans="1:24" s="19" customFormat="1" ht="41.4" x14ac:dyDescent="0.3">
      <c r="A219" s="16">
        <f t="shared" si="4"/>
        <v>198</v>
      </c>
      <c r="B219" s="24" t="s">
        <v>78</v>
      </c>
      <c r="C219" s="16" t="s">
        <v>13</v>
      </c>
      <c r="D219" s="25">
        <v>10</v>
      </c>
      <c r="E219" s="20"/>
      <c r="F219" s="17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</row>
    <row r="220" spans="1:24" s="19" customFormat="1" x14ac:dyDescent="0.3">
      <c r="A220" s="16">
        <f t="shared" si="4"/>
        <v>199</v>
      </c>
      <c r="B220" s="21" t="s">
        <v>251</v>
      </c>
      <c r="C220" s="16" t="s">
        <v>13</v>
      </c>
      <c r="D220" s="25">
        <v>10</v>
      </c>
      <c r="E220" s="20"/>
      <c r="F220" s="17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</row>
    <row r="221" spans="1:24" s="19" customFormat="1" ht="41.4" x14ac:dyDescent="0.3">
      <c r="A221" s="16">
        <f t="shared" si="4"/>
        <v>200</v>
      </c>
      <c r="B221" s="24" t="s">
        <v>239</v>
      </c>
      <c r="C221" s="16" t="s">
        <v>13</v>
      </c>
      <c r="D221" s="25">
        <v>12</v>
      </c>
      <c r="E221" s="20"/>
      <c r="F221" s="17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</row>
    <row r="222" spans="1:24" s="19" customFormat="1" x14ac:dyDescent="0.3">
      <c r="A222" s="16">
        <f t="shared" si="4"/>
        <v>201</v>
      </c>
      <c r="B222" s="21" t="s">
        <v>240</v>
      </c>
      <c r="C222" s="16" t="s">
        <v>13</v>
      </c>
      <c r="D222" s="25">
        <v>12</v>
      </c>
      <c r="E222" s="20"/>
      <c r="F222" s="17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</row>
    <row r="223" spans="1:24" s="19" customFormat="1" x14ac:dyDescent="0.3">
      <c r="A223" s="16">
        <f t="shared" si="4"/>
        <v>202</v>
      </c>
      <c r="B223" s="24" t="s">
        <v>252</v>
      </c>
      <c r="C223" s="16" t="s">
        <v>11</v>
      </c>
      <c r="D223" s="25">
        <v>7</v>
      </c>
      <c r="E223" s="20"/>
      <c r="F223" s="17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</row>
    <row r="224" spans="1:24" s="19" customFormat="1" x14ac:dyDescent="0.3">
      <c r="A224" s="16">
        <f t="shared" si="4"/>
        <v>203</v>
      </c>
      <c r="B224" s="21" t="s">
        <v>246</v>
      </c>
      <c r="C224" s="16" t="s">
        <v>11</v>
      </c>
      <c r="D224" s="25">
        <v>4</v>
      </c>
      <c r="E224" s="20"/>
      <c r="F224" s="17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</row>
    <row r="225" spans="1:24" s="19" customFormat="1" x14ac:dyDescent="0.3">
      <c r="A225" s="16">
        <f t="shared" si="4"/>
        <v>204</v>
      </c>
      <c r="B225" s="21" t="s">
        <v>247</v>
      </c>
      <c r="C225" s="16" t="s">
        <v>11</v>
      </c>
      <c r="D225" s="25">
        <v>3</v>
      </c>
      <c r="E225" s="20"/>
      <c r="F225" s="17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</row>
    <row r="226" spans="1:24" s="19" customFormat="1" x14ac:dyDescent="0.3">
      <c r="A226" s="16">
        <f t="shared" si="4"/>
        <v>205</v>
      </c>
      <c r="B226" s="24" t="s">
        <v>256</v>
      </c>
      <c r="C226" s="16" t="s">
        <v>11</v>
      </c>
      <c r="D226" s="25">
        <v>3</v>
      </c>
      <c r="E226" s="20"/>
      <c r="F226" s="17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</row>
    <row r="227" spans="1:24" s="19" customFormat="1" ht="27.6" x14ac:dyDescent="0.3">
      <c r="A227" s="16">
        <f t="shared" si="4"/>
        <v>206</v>
      </c>
      <c r="B227" s="21" t="s">
        <v>248</v>
      </c>
      <c r="C227" s="16" t="s">
        <v>11</v>
      </c>
      <c r="D227" s="25">
        <v>2</v>
      </c>
      <c r="E227" s="20"/>
      <c r="F227" s="17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</row>
    <row r="228" spans="1:24" s="19" customFormat="1" x14ac:dyDescent="0.3">
      <c r="A228" s="16">
        <f t="shared" si="4"/>
        <v>207</v>
      </c>
      <c r="B228" s="21" t="s">
        <v>249</v>
      </c>
      <c r="C228" s="16" t="s">
        <v>11</v>
      </c>
      <c r="D228" s="25">
        <v>1</v>
      </c>
      <c r="E228" s="20"/>
      <c r="F228" s="17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</row>
    <row r="229" spans="1:24" s="19" customFormat="1" x14ac:dyDescent="0.3">
      <c r="A229" s="16">
        <f t="shared" si="4"/>
        <v>208</v>
      </c>
      <c r="B229" s="24" t="s">
        <v>257</v>
      </c>
      <c r="C229" s="16" t="s">
        <v>11</v>
      </c>
      <c r="D229" s="25">
        <v>1</v>
      </c>
      <c r="E229" s="20"/>
      <c r="F229" s="17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</row>
    <row r="230" spans="1:24" s="19" customFormat="1" x14ac:dyDescent="0.3">
      <c r="A230" s="16">
        <f t="shared" si="4"/>
        <v>209</v>
      </c>
      <c r="B230" s="21" t="s">
        <v>82</v>
      </c>
      <c r="C230" s="16" t="s">
        <v>11</v>
      </c>
      <c r="D230" s="25">
        <v>1</v>
      </c>
      <c r="E230" s="20"/>
      <c r="F230" s="17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</row>
    <row r="231" spans="1:24" s="19" customFormat="1" x14ac:dyDescent="0.3">
      <c r="A231" s="16">
        <f t="shared" si="4"/>
        <v>210</v>
      </c>
      <c r="B231" s="21" t="s">
        <v>80</v>
      </c>
      <c r="C231" s="16" t="s">
        <v>11</v>
      </c>
      <c r="D231" s="25">
        <v>2</v>
      </c>
      <c r="E231" s="20"/>
      <c r="F231" s="17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</row>
    <row r="232" spans="1:24" s="19" customFormat="1" x14ac:dyDescent="0.3">
      <c r="A232" s="16">
        <f t="shared" si="4"/>
        <v>211</v>
      </c>
      <c r="B232" s="21" t="s">
        <v>241</v>
      </c>
      <c r="C232" s="16" t="s">
        <v>11</v>
      </c>
      <c r="D232" s="25">
        <v>4</v>
      </c>
      <c r="E232" s="20"/>
      <c r="F232" s="17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</row>
    <row r="233" spans="1:24" s="19" customFormat="1" x14ac:dyDescent="0.3">
      <c r="A233" s="16">
        <f t="shared" si="4"/>
        <v>212</v>
      </c>
      <c r="B233" s="24" t="s">
        <v>258</v>
      </c>
      <c r="C233" s="16" t="s">
        <v>11</v>
      </c>
      <c r="D233" s="25">
        <v>2</v>
      </c>
      <c r="E233" s="20"/>
      <c r="F233" s="17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</row>
    <row r="234" spans="1:24" s="19" customFormat="1" x14ac:dyDescent="0.3">
      <c r="A234" s="16">
        <f t="shared" si="4"/>
        <v>213</v>
      </c>
      <c r="B234" s="21" t="s">
        <v>250</v>
      </c>
      <c r="C234" s="16" t="s">
        <v>11</v>
      </c>
      <c r="D234" s="25">
        <v>2</v>
      </c>
      <c r="E234" s="20"/>
      <c r="F234" s="17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</row>
    <row r="235" spans="1:24" x14ac:dyDescent="0.3">
      <c r="A235" s="5"/>
      <c r="B235" s="23" t="s">
        <v>101</v>
      </c>
      <c r="C235" s="5"/>
      <c r="D235" s="5"/>
      <c r="E235" s="7"/>
      <c r="F235" s="22">
        <f>F207+F209+F212+F215+F217+F219+F221+F223+F226+F229+F233</f>
        <v>0</v>
      </c>
      <c r="G235" s="15"/>
      <c r="H235" s="15"/>
      <c r="I235" s="15"/>
      <c r="J235" s="15"/>
    </row>
    <row r="236" spans="1:24" x14ac:dyDescent="0.3">
      <c r="A236" s="5"/>
      <c r="B236" s="23" t="s">
        <v>110</v>
      </c>
      <c r="C236" s="5"/>
      <c r="D236" s="5"/>
      <c r="E236" s="7"/>
      <c r="F236" s="22">
        <f>SUM(F207:F234)-F235</f>
        <v>0</v>
      </c>
      <c r="G236" s="15"/>
      <c r="H236" s="15"/>
      <c r="I236" s="15"/>
      <c r="J236" s="15"/>
    </row>
    <row r="237" spans="1:24" x14ac:dyDescent="0.3">
      <c r="A237" s="5"/>
      <c r="B237" s="8"/>
      <c r="C237" s="5"/>
      <c r="D237" s="5"/>
      <c r="E237" s="7"/>
      <c r="F237" s="17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</row>
    <row r="238" spans="1:24" s="2" customFormat="1" ht="15.6" x14ac:dyDescent="0.3">
      <c r="A238" s="32" t="s">
        <v>114</v>
      </c>
      <c r="B238" s="33"/>
      <c r="C238" s="33"/>
      <c r="D238" s="33"/>
      <c r="E238" s="33"/>
      <c r="F238" s="29"/>
      <c r="G238" s="14"/>
      <c r="H238" s="30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s="19" customFormat="1" x14ac:dyDescent="0.3">
      <c r="A239" s="16">
        <f>A234+1</f>
        <v>214</v>
      </c>
      <c r="B239" s="24" t="s">
        <v>72</v>
      </c>
      <c r="C239" s="16" t="s">
        <v>11</v>
      </c>
      <c r="D239" s="25">
        <v>1</v>
      </c>
      <c r="E239" s="20"/>
      <c r="F239" s="17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</row>
    <row r="240" spans="1:24" s="19" customFormat="1" x14ac:dyDescent="0.3">
      <c r="A240" s="16">
        <f>A239+1</f>
        <v>215</v>
      </c>
      <c r="B240" s="21" t="s">
        <v>277</v>
      </c>
      <c r="C240" s="16" t="s">
        <v>11</v>
      </c>
      <c r="D240" s="25">
        <v>1</v>
      </c>
      <c r="E240" s="20"/>
      <c r="F240" s="17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</row>
    <row r="241" spans="1:24" s="19" customFormat="1" ht="27.6" x14ac:dyDescent="0.3">
      <c r="A241" s="16">
        <f t="shared" ref="A241:A283" si="5">A240+1</f>
        <v>216</v>
      </c>
      <c r="B241" s="24" t="s">
        <v>73</v>
      </c>
      <c r="C241" s="16" t="s">
        <v>11</v>
      </c>
      <c r="D241" s="25">
        <v>2</v>
      </c>
      <c r="E241" s="20"/>
      <c r="F241" s="17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</row>
    <row r="242" spans="1:24" s="19" customFormat="1" ht="27.6" x14ac:dyDescent="0.3">
      <c r="A242" s="16">
        <f t="shared" si="5"/>
        <v>217</v>
      </c>
      <c r="B242" s="24" t="s">
        <v>77</v>
      </c>
      <c r="C242" s="16" t="s">
        <v>11</v>
      </c>
      <c r="D242" s="25">
        <v>5</v>
      </c>
      <c r="E242" s="20"/>
      <c r="F242" s="17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</row>
    <row r="243" spans="1:24" s="19" customFormat="1" x14ac:dyDescent="0.3">
      <c r="A243" s="16">
        <f t="shared" si="5"/>
        <v>218</v>
      </c>
      <c r="B243" s="21" t="s">
        <v>259</v>
      </c>
      <c r="C243" s="16" t="s">
        <v>11</v>
      </c>
      <c r="D243" s="25">
        <v>2</v>
      </c>
      <c r="E243" s="20"/>
      <c r="F243" s="17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</row>
    <row r="244" spans="1:24" s="19" customFormat="1" x14ac:dyDescent="0.3">
      <c r="A244" s="16">
        <f t="shared" si="5"/>
        <v>219</v>
      </c>
      <c r="B244" s="21" t="s">
        <v>260</v>
      </c>
      <c r="C244" s="16" t="s">
        <v>11</v>
      </c>
      <c r="D244" s="25">
        <v>1</v>
      </c>
      <c r="E244" s="20"/>
      <c r="F244" s="17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</row>
    <row r="245" spans="1:24" s="19" customFormat="1" x14ac:dyDescent="0.3">
      <c r="A245" s="16">
        <f t="shared" si="5"/>
        <v>220</v>
      </c>
      <c r="B245" s="21" t="s">
        <v>261</v>
      </c>
      <c r="C245" s="16" t="s">
        <v>11</v>
      </c>
      <c r="D245" s="25">
        <v>4</v>
      </c>
      <c r="E245" s="20"/>
      <c r="F245" s="17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</row>
    <row r="246" spans="1:24" s="19" customFormat="1" x14ac:dyDescent="0.3">
      <c r="A246" s="16">
        <f t="shared" si="5"/>
        <v>221</v>
      </c>
      <c r="B246" s="21" t="s">
        <v>262</v>
      </c>
      <c r="C246" s="16" t="s">
        <v>11</v>
      </c>
      <c r="D246" s="25">
        <v>1</v>
      </c>
      <c r="E246" s="20"/>
      <c r="F246" s="17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</row>
    <row r="247" spans="1:24" s="19" customFormat="1" x14ac:dyDescent="0.3">
      <c r="A247" s="16">
        <f t="shared" si="5"/>
        <v>222</v>
      </c>
      <c r="B247" s="24" t="s">
        <v>74</v>
      </c>
      <c r="C247" s="16" t="s">
        <v>11</v>
      </c>
      <c r="D247" s="25">
        <v>1</v>
      </c>
      <c r="E247" s="20"/>
      <c r="F247" s="17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</row>
    <row r="248" spans="1:24" s="19" customFormat="1" x14ac:dyDescent="0.3">
      <c r="A248" s="16">
        <f t="shared" si="5"/>
        <v>223</v>
      </c>
      <c r="B248" s="21" t="s">
        <v>278</v>
      </c>
      <c r="C248" s="16" t="s">
        <v>11</v>
      </c>
      <c r="D248" s="25">
        <v>1</v>
      </c>
      <c r="E248" s="20"/>
      <c r="F248" s="17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</row>
    <row r="249" spans="1:24" s="19" customFormat="1" x14ac:dyDescent="0.3">
      <c r="A249" s="16">
        <f t="shared" si="5"/>
        <v>224</v>
      </c>
      <c r="B249" s="24" t="s">
        <v>72</v>
      </c>
      <c r="C249" s="16" t="s">
        <v>11</v>
      </c>
      <c r="D249" s="25">
        <v>1</v>
      </c>
      <c r="E249" s="20"/>
      <c r="F249" s="17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</row>
    <row r="250" spans="1:24" s="19" customFormat="1" x14ac:dyDescent="0.3">
      <c r="A250" s="16">
        <f t="shared" si="5"/>
        <v>225</v>
      </c>
      <c r="B250" s="21" t="s">
        <v>279</v>
      </c>
      <c r="C250" s="16" t="s">
        <v>11</v>
      </c>
      <c r="D250" s="25">
        <v>1</v>
      </c>
      <c r="E250" s="20"/>
      <c r="F250" s="17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</row>
    <row r="251" spans="1:24" s="19" customFormat="1" ht="27.6" x14ac:dyDescent="0.3">
      <c r="A251" s="16">
        <f t="shared" si="5"/>
        <v>226</v>
      </c>
      <c r="B251" s="24" t="s">
        <v>73</v>
      </c>
      <c r="C251" s="16" t="s">
        <v>11</v>
      </c>
      <c r="D251" s="25">
        <v>1</v>
      </c>
      <c r="E251" s="20"/>
      <c r="F251" s="17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</row>
    <row r="252" spans="1:24" s="19" customFormat="1" x14ac:dyDescent="0.3">
      <c r="A252" s="16">
        <f t="shared" si="5"/>
        <v>227</v>
      </c>
      <c r="B252" s="21" t="s">
        <v>263</v>
      </c>
      <c r="C252" s="16" t="s">
        <v>11</v>
      </c>
      <c r="D252" s="25">
        <v>1</v>
      </c>
      <c r="E252" s="20"/>
      <c r="F252" s="17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</row>
    <row r="253" spans="1:24" s="19" customFormat="1" x14ac:dyDescent="0.3">
      <c r="A253" s="16">
        <f t="shared" si="5"/>
        <v>228</v>
      </c>
      <c r="B253" s="21" t="s">
        <v>264</v>
      </c>
      <c r="C253" s="16" t="s">
        <v>11</v>
      </c>
      <c r="D253" s="25">
        <v>6</v>
      </c>
      <c r="E253" s="20"/>
      <c r="F253" s="17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</row>
    <row r="254" spans="1:24" s="19" customFormat="1" x14ac:dyDescent="0.3">
      <c r="A254" s="16">
        <f t="shared" si="5"/>
        <v>229</v>
      </c>
      <c r="B254" s="24" t="s">
        <v>72</v>
      </c>
      <c r="C254" s="16" t="s">
        <v>11</v>
      </c>
      <c r="D254" s="25">
        <v>1</v>
      </c>
      <c r="E254" s="20"/>
      <c r="F254" s="17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</row>
    <row r="255" spans="1:24" s="19" customFormat="1" x14ac:dyDescent="0.3">
      <c r="A255" s="16">
        <f t="shared" si="5"/>
        <v>230</v>
      </c>
      <c r="B255" s="21" t="s">
        <v>280</v>
      </c>
      <c r="C255" s="16" t="s">
        <v>11</v>
      </c>
      <c r="D255" s="25">
        <v>1</v>
      </c>
      <c r="E255" s="20"/>
      <c r="F255" s="17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</row>
    <row r="256" spans="1:24" s="19" customFormat="1" ht="27.6" x14ac:dyDescent="0.3">
      <c r="A256" s="16">
        <f t="shared" si="5"/>
        <v>231</v>
      </c>
      <c r="B256" s="24" t="s">
        <v>73</v>
      </c>
      <c r="C256" s="16" t="s">
        <v>11</v>
      </c>
      <c r="D256" s="25">
        <v>1</v>
      </c>
      <c r="E256" s="20"/>
      <c r="F256" s="17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</row>
    <row r="257" spans="1:24" s="19" customFormat="1" x14ac:dyDescent="0.3">
      <c r="A257" s="16">
        <f t="shared" si="5"/>
        <v>232</v>
      </c>
      <c r="B257" s="21" t="s">
        <v>265</v>
      </c>
      <c r="C257" s="16" t="s">
        <v>11</v>
      </c>
      <c r="D257" s="25">
        <v>1</v>
      </c>
      <c r="E257" s="20"/>
      <c r="F257" s="17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</row>
    <row r="258" spans="1:24" s="19" customFormat="1" x14ac:dyDescent="0.3">
      <c r="A258" s="16">
        <f t="shared" si="5"/>
        <v>233</v>
      </c>
      <c r="B258" s="21" t="s">
        <v>266</v>
      </c>
      <c r="C258" s="16" t="s">
        <v>11</v>
      </c>
      <c r="D258" s="25">
        <v>3</v>
      </c>
      <c r="E258" s="20"/>
      <c r="F258" s="17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</row>
    <row r="259" spans="1:24" s="19" customFormat="1" x14ac:dyDescent="0.3">
      <c r="A259" s="16">
        <f t="shared" si="5"/>
        <v>234</v>
      </c>
      <c r="B259" s="24" t="s">
        <v>72</v>
      </c>
      <c r="C259" s="16" t="s">
        <v>11</v>
      </c>
      <c r="D259" s="25">
        <v>1</v>
      </c>
      <c r="E259" s="20"/>
      <c r="F259" s="17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</row>
    <row r="260" spans="1:24" s="19" customFormat="1" x14ac:dyDescent="0.3">
      <c r="A260" s="16">
        <f t="shared" si="5"/>
        <v>235</v>
      </c>
      <c r="B260" s="21" t="s">
        <v>281</v>
      </c>
      <c r="C260" s="16" t="s">
        <v>11</v>
      </c>
      <c r="D260" s="25">
        <v>1</v>
      </c>
      <c r="E260" s="20"/>
      <c r="F260" s="17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</row>
    <row r="261" spans="1:24" s="19" customFormat="1" ht="27.6" x14ac:dyDescent="0.3">
      <c r="A261" s="16">
        <f t="shared" si="5"/>
        <v>236</v>
      </c>
      <c r="B261" s="24" t="s">
        <v>77</v>
      </c>
      <c r="C261" s="16" t="s">
        <v>11</v>
      </c>
      <c r="D261" s="25">
        <v>2</v>
      </c>
      <c r="E261" s="20"/>
      <c r="F261" s="17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</row>
    <row r="262" spans="1:24" s="19" customFormat="1" x14ac:dyDescent="0.3">
      <c r="A262" s="16">
        <f t="shared" si="5"/>
        <v>237</v>
      </c>
      <c r="B262" s="21" t="s">
        <v>267</v>
      </c>
      <c r="C262" s="16" t="s">
        <v>11</v>
      </c>
      <c r="D262" s="25">
        <v>1</v>
      </c>
      <c r="E262" s="20"/>
      <c r="F262" s="17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</row>
    <row r="263" spans="1:24" s="19" customFormat="1" x14ac:dyDescent="0.3">
      <c r="A263" s="16">
        <f t="shared" si="5"/>
        <v>238</v>
      </c>
      <c r="B263" s="21" t="s">
        <v>282</v>
      </c>
      <c r="C263" s="16" t="s">
        <v>11</v>
      </c>
      <c r="D263" s="25">
        <v>1</v>
      </c>
      <c r="E263" s="20"/>
      <c r="F263" s="17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</row>
    <row r="264" spans="1:24" s="19" customFormat="1" x14ac:dyDescent="0.3">
      <c r="A264" s="16">
        <f t="shared" si="5"/>
        <v>239</v>
      </c>
      <c r="B264" s="21" t="s">
        <v>266</v>
      </c>
      <c r="C264" s="16" t="s">
        <v>11</v>
      </c>
      <c r="D264" s="25">
        <v>2</v>
      </c>
      <c r="E264" s="20"/>
      <c r="F264" s="17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</row>
    <row r="265" spans="1:24" s="19" customFormat="1" ht="27.6" x14ac:dyDescent="0.3">
      <c r="A265" s="16">
        <f t="shared" si="5"/>
        <v>240</v>
      </c>
      <c r="B265" s="24" t="s">
        <v>75</v>
      </c>
      <c r="C265" s="16" t="s">
        <v>11</v>
      </c>
      <c r="D265" s="25">
        <v>12</v>
      </c>
      <c r="E265" s="20"/>
      <c r="F265" s="17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</row>
    <row r="266" spans="1:24" s="19" customFormat="1" ht="27.6" x14ac:dyDescent="0.3">
      <c r="A266" s="16">
        <f t="shared" si="5"/>
        <v>241</v>
      </c>
      <c r="B266" s="24" t="s">
        <v>283</v>
      </c>
      <c r="C266" s="16" t="s">
        <v>11</v>
      </c>
      <c r="D266" s="25">
        <v>6</v>
      </c>
      <c r="E266" s="20"/>
      <c r="F266" s="17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</row>
    <row r="267" spans="1:24" s="19" customFormat="1" x14ac:dyDescent="0.3">
      <c r="A267" s="16">
        <f t="shared" si="5"/>
        <v>242</v>
      </c>
      <c r="B267" s="21" t="s">
        <v>268</v>
      </c>
      <c r="C267" s="16" t="s">
        <v>11</v>
      </c>
      <c r="D267" s="25">
        <v>18</v>
      </c>
      <c r="E267" s="20"/>
      <c r="F267" s="17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</row>
    <row r="268" spans="1:24" s="19" customFormat="1" ht="27.6" x14ac:dyDescent="0.3">
      <c r="A268" s="16">
        <f t="shared" si="5"/>
        <v>243</v>
      </c>
      <c r="B268" s="24" t="s">
        <v>76</v>
      </c>
      <c r="C268" s="16" t="s">
        <v>11</v>
      </c>
      <c r="D268" s="25">
        <v>15</v>
      </c>
      <c r="E268" s="20"/>
      <c r="F268" s="17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</row>
    <row r="269" spans="1:24" s="19" customFormat="1" x14ac:dyDescent="0.3">
      <c r="A269" s="16">
        <f t="shared" si="5"/>
        <v>244</v>
      </c>
      <c r="B269" s="21" t="s">
        <v>269</v>
      </c>
      <c r="C269" s="16" t="s">
        <v>11</v>
      </c>
      <c r="D269" s="25">
        <v>15</v>
      </c>
      <c r="E269" s="20"/>
      <c r="F269" s="17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</row>
    <row r="270" spans="1:24" s="19" customFormat="1" x14ac:dyDescent="0.3">
      <c r="A270" s="16">
        <f t="shared" si="5"/>
        <v>245</v>
      </c>
      <c r="B270" s="21" t="s">
        <v>270</v>
      </c>
      <c r="C270" s="16" t="s">
        <v>11</v>
      </c>
      <c r="D270" s="25">
        <v>30</v>
      </c>
      <c r="E270" s="20"/>
      <c r="F270" s="17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</row>
    <row r="271" spans="1:24" s="19" customFormat="1" x14ac:dyDescent="0.3">
      <c r="A271" s="16">
        <f t="shared" si="5"/>
        <v>246</v>
      </c>
      <c r="B271" s="24" t="s">
        <v>66</v>
      </c>
      <c r="C271" s="16" t="s">
        <v>11</v>
      </c>
      <c r="D271" s="25">
        <v>46</v>
      </c>
      <c r="E271" s="20"/>
      <c r="F271" s="17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</row>
    <row r="272" spans="1:24" s="19" customFormat="1" x14ac:dyDescent="0.3">
      <c r="A272" s="16">
        <f t="shared" si="5"/>
        <v>247</v>
      </c>
      <c r="B272" s="21" t="s">
        <v>271</v>
      </c>
      <c r="C272" s="16" t="s">
        <v>11</v>
      </c>
      <c r="D272" s="25">
        <v>12</v>
      </c>
      <c r="E272" s="20"/>
      <c r="F272" s="17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</row>
    <row r="273" spans="1:24" s="19" customFormat="1" x14ac:dyDescent="0.3">
      <c r="A273" s="16">
        <f t="shared" si="5"/>
        <v>248</v>
      </c>
      <c r="B273" s="21" t="s">
        <v>272</v>
      </c>
      <c r="C273" s="16" t="s">
        <v>11</v>
      </c>
      <c r="D273" s="25">
        <v>9</v>
      </c>
      <c r="E273" s="20"/>
      <c r="F273" s="17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</row>
    <row r="274" spans="1:24" s="19" customFormat="1" x14ac:dyDescent="0.3">
      <c r="A274" s="16">
        <f t="shared" si="5"/>
        <v>249</v>
      </c>
      <c r="B274" s="21" t="s">
        <v>273</v>
      </c>
      <c r="C274" s="16" t="s">
        <v>11</v>
      </c>
      <c r="D274" s="25">
        <v>2</v>
      </c>
      <c r="E274" s="20"/>
      <c r="F274" s="17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</row>
    <row r="275" spans="1:24" s="19" customFormat="1" x14ac:dyDescent="0.3">
      <c r="A275" s="16">
        <f t="shared" si="5"/>
        <v>250</v>
      </c>
      <c r="B275" s="21" t="s">
        <v>274</v>
      </c>
      <c r="C275" s="16" t="s">
        <v>11</v>
      </c>
      <c r="D275" s="25">
        <v>23</v>
      </c>
      <c r="E275" s="20"/>
      <c r="F275" s="17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</row>
    <row r="276" spans="1:24" s="19" customFormat="1" ht="27.6" x14ac:dyDescent="0.3">
      <c r="A276" s="16">
        <f t="shared" si="5"/>
        <v>251</v>
      </c>
      <c r="B276" s="24" t="s">
        <v>275</v>
      </c>
      <c r="C276" s="16" t="s">
        <v>13</v>
      </c>
      <c r="D276" s="25">
        <v>521</v>
      </c>
      <c r="E276" s="20"/>
      <c r="F276" s="17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</row>
    <row r="277" spans="1:24" s="19" customFormat="1" x14ac:dyDescent="0.3">
      <c r="A277" s="16">
        <f t="shared" si="5"/>
        <v>252</v>
      </c>
      <c r="B277" s="21" t="s">
        <v>67</v>
      </c>
      <c r="C277" s="16" t="s">
        <v>13</v>
      </c>
      <c r="D277" s="25">
        <v>329</v>
      </c>
      <c r="E277" s="20"/>
      <c r="F277" s="17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</row>
    <row r="278" spans="1:24" s="19" customFormat="1" x14ac:dyDescent="0.3">
      <c r="A278" s="16">
        <f t="shared" si="5"/>
        <v>253</v>
      </c>
      <c r="B278" s="21" t="s">
        <v>68</v>
      </c>
      <c r="C278" s="16" t="s">
        <v>13</v>
      </c>
      <c r="D278" s="25">
        <v>156</v>
      </c>
      <c r="E278" s="20"/>
      <c r="F278" s="17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</row>
    <row r="279" spans="1:24" s="19" customFormat="1" x14ac:dyDescent="0.3">
      <c r="A279" s="16">
        <f t="shared" si="5"/>
        <v>254</v>
      </c>
      <c r="B279" s="21" t="s">
        <v>70</v>
      </c>
      <c r="C279" s="16" t="s">
        <v>13</v>
      </c>
      <c r="D279" s="25">
        <v>29</v>
      </c>
      <c r="E279" s="20"/>
      <c r="F279" s="17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</row>
    <row r="280" spans="1:24" s="19" customFormat="1" x14ac:dyDescent="0.3">
      <c r="A280" s="16">
        <f t="shared" si="5"/>
        <v>255</v>
      </c>
      <c r="B280" s="21" t="s">
        <v>71</v>
      </c>
      <c r="C280" s="16" t="s">
        <v>13</v>
      </c>
      <c r="D280" s="25">
        <v>7</v>
      </c>
      <c r="E280" s="20"/>
      <c r="F280" s="17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</row>
    <row r="281" spans="1:24" s="19" customFormat="1" x14ac:dyDescent="0.3">
      <c r="A281" s="16">
        <f t="shared" si="5"/>
        <v>256</v>
      </c>
      <c r="B281" s="21" t="s">
        <v>284</v>
      </c>
      <c r="C281" s="16" t="s">
        <v>13</v>
      </c>
      <c r="D281" s="25">
        <v>30</v>
      </c>
      <c r="E281" s="20"/>
      <c r="F281" s="17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</row>
    <row r="282" spans="1:24" s="19" customFormat="1" x14ac:dyDescent="0.3">
      <c r="A282" s="16">
        <f t="shared" si="5"/>
        <v>257</v>
      </c>
      <c r="B282" s="21" t="s">
        <v>69</v>
      </c>
      <c r="C282" s="16" t="s">
        <v>13</v>
      </c>
      <c r="D282" s="25">
        <v>50</v>
      </c>
      <c r="E282" s="20"/>
      <c r="F282" s="17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</row>
    <row r="283" spans="1:24" s="19" customFormat="1" x14ac:dyDescent="0.3">
      <c r="A283" s="16">
        <f t="shared" si="5"/>
        <v>258</v>
      </c>
      <c r="B283" s="21" t="s">
        <v>276</v>
      </c>
      <c r="C283" s="16" t="s">
        <v>13</v>
      </c>
      <c r="D283" s="25">
        <v>4</v>
      </c>
      <c r="E283" s="20"/>
      <c r="F283" s="17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</row>
    <row r="284" spans="1:24" x14ac:dyDescent="0.3">
      <c r="A284" s="5"/>
      <c r="B284" s="23" t="s">
        <v>101</v>
      </c>
      <c r="C284" s="5"/>
      <c r="D284" s="5"/>
      <c r="E284" s="7"/>
      <c r="F284" s="22">
        <f>F239+F241+F242+F247+F249+F251+F254+F256+F259+F261+F265+F266+F268+F271+F276</f>
        <v>0</v>
      </c>
      <c r="G284" s="15"/>
      <c r="H284" s="15"/>
      <c r="I284" s="15"/>
      <c r="J284" s="15"/>
    </row>
    <row r="285" spans="1:24" x14ac:dyDescent="0.3">
      <c r="A285" s="5"/>
      <c r="B285" s="23" t="s">
        <v>110</v>
      </c>
      <c r="C285" s="5"/>
      <c r="D285" s="5"/>
      <c r="E285" s="7"/>
      <c r="F285" s="22">
        <f>SUM(F239:F283)-F284</f>
        <v>0</v>
      </c>
      <c r="G285" s="15"/>
      <c r="H285" s="15"/>
      <c r="I285" s="15"/>
      <c r="J285" s="15"/>
    </row>
    <row r="286" spans="1:24" x14ac:dyDescent="0.3">
      <c r="A286" s="5"/>
      <c r="B286" s="8"/>
      <c r="C286" s="5"/>
      <c r="D286" s="5"/>
      <c r="E286" s="7"/>
      <c r="F286" s="17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</row>
    <row r="287" spans="1:24" s="2" customFormat="1" ht="15.6" x14ac:dyDescent="0.3">
      <c r="A287" s="32" t="s">
        <v>285</v>
      </c>
      <c r="B287" s="33"/>
      <c r="C287" s="33"/>
      <c r="D287" s="33"/>
      <c r="E287" s="33"/>
      <c r="F287" s="29"/>
      <c r="G287" s="14"/>
      <c r="H287" s="30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s="19" customFormat="1" ht="27.6" x14ac:dyDescent="0.3">
      <c r="A288" s="16">
        <f>A283+1</f>
        <v>259</v>
      </c>
      <c r="B288" s="24" t="s">
        <v>83</v>
      </c>
      <c r="C288" s="16" t="s">
        <v>11</v>
      </c>
      <c r="D288" s="16">
        <v>1</v>
      </c>
      <c r="E288" s="20"/>
      <c r="F288" s="17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</row>
    <row r="289" spans="1:24" s="19" customFormat="1" ht="27.6" x14ac:dyDescent="0.3">
      <c r="A289" s="16">
        <f>A288+1</f>
        <v>260</v>
      </c>
      <c r="B289" s="21" t="s">
        <v>84</v>
      </c>
      <c r="C289" s="16" t="s">
        <v>11</v>
      </c>
      <c r="D289" s="16">
        <v>1</v>
      </c>
      <c r="E289" s="20"/>
      <c r="F289" s="17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</row>
    <row r="290" spans="1:24" s="19" customFormat="1" ht="27.6" x14ac:dyDescent="0.3">
      <c r="A290" s="16">
        <f t="shared" ref="A290:A306" si="6">A289+1</f>
        <v>261</v>
      </c>
      <c r="B290" s="24" t="s">
        <v>85</v>
      </c>
      <c r="C290" s="16" t="s">
        <v>11</v>
      </c>
      <c r="D290" s="16">
        <v>12</v>
      </c>
      <c r="E290" s="20"/>
      <c r="F290" s="17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</row>
    <row r="291" spans="1:24" s="19" customFormat="1" x14ac:dyDescent="0.3">
      <c r="A291" s="16">
        <f t="shared" si="6"/>
        <v>262</v>
      </c>
      <c r="B291" s="21" t="s">
        <v>86</v>
      </c>
      <c r="C291" s="16" t="s">
        <v>11</v>
      </c>
      <c r="D291" s="16">
        <v>12</v>
      </c>
      <c r="E291" s="20"/>
      <c r="F291" s="17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</row>
    <row r="292" spans="1:24" s="19" customFormat="1" ht="27.6" x14ac:dyDescent="0.3">
      <c r="A292" s="16">
        <f t="shared" si="6"/>
        <v>263</v>
      </c>
      <c r="B292" s="24" t="s">
        <v>85</v>
      </c>
      <c r="C292" s="16" t="s">
        <v>11</v>
      </c>
      <c r="D292" s="16">
        <v>5</v>
      </c>
      <c r="E292" s="20"/>
      <c r="F292" s="17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</row>
    <row r="293" spans="1:24" s="19" customFormat="1" x14ac:dyDescent="0.3">
      <c r="A293" s="16">
        <f t="shared" si="6"/>
        <v>264</v>
      </c>
      <c r="B293" s="21" t="s">
        <v>87</v>
      </c>
      <c r="C293" s="16" t="s">
        <v>11</v>
      </c>
      <c r="D293" s="16">
        <v>5</v>
      </c>
      <c r="E293" s="20"/>
      <c r="F293" s="17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</row>
    <row r="294" spans="1:24" s="19" customFormat="1" ht="27.6" x14ac:dyDescent="0.3">
      <c r="A294" s="16">
        <f t="shared" si="6"/>
        <v>265</v>
      </c>
      <c r="B294" s="24" t="s">
        <v>85</v>
      </c>
      <c r="C294" s="16" t="s">
        <v>11</v>
      </c>
      <c r="D294" s="16">
        <v>3</v>
      </c>
      <c r="E294" s="20"/>
      <c r="F294" s="17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</row>
    <row r="295" spans="1:24" s="19" customFormat="1" x14ac:dyDescent="0.3">
      <c r="A295" s="16">
        <f t="shared" si="6"/>
        <v>266</v>
      </c>
      <c r="B295" s="21" t="s">
        <v>88</v>
      </c>
      <c r="C295" s="16" t="s">
        <v>11</v>
      </c>
      <c r="D295" s="16">
        <v>3</v>
      </c>
      <c r="E295" s="20"/>
      <c r="F295" s="17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</row>
    <row r="296" spans="1:24" s="19" customFormat="1" ht="27.6" x14ac:dyDescent="0.3">
      <c r="A296" s="16">
        <f t="shared" si="6"/>
        <v>267</v>
      </c>
      <c r="B296" s="24" t="s">
        <v>89</v>
      </c>
      <c r="C296" s="16" t="s">
        <v>11</v>
      </c>
      <c r="D296" s="16">
        <v>2</v>
      </c>
      <c r="E296" s="20"/>
      <c r="F296" s="17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</row>
    <row r="297" spans="1:24" s="19" customFormat="1" x14ac:dyDescent="0.3">
      <c r="A297" s="16">
        <f t="shared" si="6"/>
        <v>268</v>
      </c>
      <c r="B297" s="21" t="s">
        <v>90</v>
      </c>
      <c r="C297" s="16" t="s">
        <v>11</v>
      </c>
      <c r="D297" s="16">
        <v>2</v>
      </c>
      <c r="E297" s="20"/>
      <c r="F297" s="17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</row>
    <row r="298" spans="1:24" s="19" customFormat="1" x14ac:dyDescent="0.3">
      <c r="A298" s="16">
        <f t="shared" si="6"/>
        <v>269</v>
      </c>
      <c r="B298" s="24" t="s">
        <v>91</v>
      </c>
      <c r="C298" s="16" t="s">
        <v>11</v>
      </c>
      <c r="D298" s="16">
        <v>2</v>
      </c>
      <c r="E298" s="20"/>
      <c r="F298" s="17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</row>
    <row r="299" spans="1:24" s="19" customFormat="1" x14ac:dyDescent="0.3">
      <c r="A299" s="16">
        <f t="shared" si="6"/>
        <v>270</v>
      </c>
      <c r="B299" s="21" t="s">
        <v>92</v>
      </c>
      <c r="C299" s="16" t="s">
        <v>11</v>
      </c>
      <c r="D299" s="16">
        <v>2</v>
      </c>
      <c r="E299" s="20"/>
      <c r="F299" s="17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</row>
    <row r="300" spans="1:24" s="19" customFormat="1" x14ac:dyDescent="0.3">
      <c r="A300" s="16">
        <f t="shared" si="6"/>
        <v>271</v>
      </c>
      <c r="B300" s="24" t="s">
        <v>93</v>
      </c>
      <c r="C300" s="16" t="s">
        <v>13</v>
      </c>
      <c r="D300" s="16">
        <v>100</v>
      </c>
      <c r="E300" s="20"/>
      <c r="F300" s="17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</row>
    <row r="301" spans="1:24" s="19" customFormat="1" x14ac:dyDescent="0.3">
      <c r="A301" s="16">
        <f t="shared" si="6"/>
        <v>272</v>
      </c>
      <c r="B301" s="21" t="s">
        <v>94</v>
      </c>
      <c r="C301" s="16" t="s">
        <v>13</v>
      </c>
      <c r="D301" s="16">
        <v>100</v>
      </c>
      <c r="E301" s="20"/>
      <c r="F301" s="17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</row>
    <row r="302" spans="1:24" s="19" customFormat="1" x14ac:dyDescent="0.3">
      <c r="A302" s="16">
        <f t="shared" si="6"/>
        <v>273</v>
      </c>
      <c r="B302" s="24" t="s">
        <v>100</v>
      </c>
      <c r="C302" s="16" t="s">
        <v>13</v>
      </c>
      <c r="D302" s="16">
        <v>100</v>
      </c>
      <c r="E302" s="20"/>
      <c r="F302" s="17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</row>
    <row r="303" spans="1:24" s="19" customFormat="1" x14ac:dyDescent="0.3">
      <c r="A303" s="16">
        <f t="shared" si="6"/>
        <v>274</v>
      </c>
      <c r="B303" s="21" t="s">
        <v>95</v>
      </c>
      <c r="C303" s="16" t="s">
        <v>13</v>
      </c>
      <c r="D303" s="16">
        <v>100</v>
      </c>
      <c r="E303" s="20"/>
      <c r="F303" s="17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</row>
    <row r="304" spans="1:24" s="19" customFormat="1" x14ac:dyDescent="0.3">
      <c r="A304" s="16">
        <f t="shared" si="6"/>
        <v>275</v>
      </c>
      <c r="B304" s="24" t="s">
        <v>96</v>
      </c>
      <c r="C304" s="16" t="s">
        <v>11</v>
      </c>
      <c r="D304" s="16">
        <v>1</v>
      </c>
      <c r="E304" s="20"/>
      <c r="F304" s="17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</row>
    <row r="305" spans="1:24" s="19" customFormat="1" x14ac:dyDescent="0.3">
      <c r="A305" s="16">
        <f t="shared" si="6"/>
        <v>276</v>
      </c>
      <c r="B305" s="21" t="s">
        <v>97</v>
      </c>
      <c r="C305" s="16" t="s">
        <v>11</v>
      </c>
      <c r="D305" s="16">
        <v>1</v>
      </c>
      <c r="E305" s="20"/>
      <c r="F305" s="17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</row>
    <row r="306" spans="1:24" s="19" customFormat="1" x14ac:dyDescent="0.3">
      <c r="A306" s="16">
        <f t="shared" si="6"/>
        <v>277</v>
      </c>
      <c r="B306" s="24" t="s">
        <v>98</v>
      </c>
      <c r="C306" s="16" t="s">
        <v>11</v>
      </c>
      <c r="D306" s="16">
        <v>1</v>
      </c>
      <c r="E306" s="20"/>
      <c r="F306" s="17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</row>
    <row r="307" spans="1:24" s="19" customFormat="1" x14ac:dyDescent="0.3">
      <c r="A307" s="16"/>
      <c r="B307" s="21" t="s">
        <v>99</v>
      </c>
      <c r="C307" s="16" t="s">
        <v>11</v>
      </c>
      <c r="D307" s="16">
        <v>1</v>
      </c>
      <c r="E307" s="20"/>
      <c r="F307" s="17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</row>
    <row r="308" spans="1:24" x14ac:dyDescent="0.3">
      <c r="A308" s="5"/>
      <c r="B308" s="23" t="s">
        <v>101</v>
      </c>
      <c r="C308" s="5"/>
      <c r="D308" s="5"/>
      <c r="E308" s="7"/>
      <c r="F308" s="22">
        <f>F288+F290+F292+F294+F296+F298+F300+F302+F304+F306</f>
        <v>0</v>
      </c>
      <c r="G308" s="15"/>
    </row>
    <row r="309" spans="1:24" x14ac:dyDescent="0.3">
      <c r="A309" s="5"/>
      <c r="B309" s="23" t="s">
        <v>110</v>
      </c>
      <c r="C309" s="5"/>
      <c r="D309" s="5"/>
      <c r="E309" s="7"/>
      <c r="F309" s="22">
        <f>SUM(F288:F307)-F308</f>
        <v>0</v>
      </c>
      <c r="G309" s="15"/>
    </row>
    <row r="310" spans="1:24" s="19" customFormat="1" x14ac:dyDescent="0.3">
      <c r="A310" s="16"/>
      <c r="B310" s="8"/>
      <c r="C310" s="16"/>
      <c r="D310" s="16"/>
      <c r="E310" s="20"/>
      <c r="F310" s="17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</row>
    <row r="312" spans="1:24" x14ac:dyDescent="0.3">
      <c r="B312" s="6" t="s">
        <v>14</v>
      </c>
      <c r="F312" s="31">
        <f>F72+F113+F144+F203+F235+F284+F308</f>
        <v>0</v>
      </c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</row>
    <row r="313" spans="1:24" x14ac:dyDescent="0.3">
      <c r="B313" s="6" t="s">
        <v>15</v>
      </c>
      <c r="F313" s="31">
        <f>F73+F114+F145+F204+F236+F285+F309</f>
        <v>0</v>
      </c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</row>
    <row r="314" spans="1:24" x14ac:dyDescent="0.3">
      <c r="B314" s="6" t="s">
        <v>286</v>
      </c>
      <c r="F314" s="31">
        <f>F312+F313</f>
        <v>0</v>
      </c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</row>
    <row r="315" spans="1:24" x14ac:dyDescent="0.3">
      <c r="B315" s="6" t="s">
        <v>287</v>
      </c>
      <c r="F315" s="31">
        <f>F314*0.02</f>
        <v>0</v>
      </c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</row>
    <row r="316" spans="1:24" x14ac:dyDescent="0.3">
      <c r="B316" s="6" t="s">
        <v>12</v>
      </c>
      <c r="F316" s="31">
        <f>F314*0.12</f>
        <v>0</v>
      </c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</row>
    <row r="317" spans="1:24" x14ac:dyDescent="0.3">
      <c r="B317" s="6" t="s">
        <v>8</v>
      </c>
      <c r="F317" s="31">
        <f>F314+F315+F316</f>
        <v>0</v>
      </c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</row>
  </sheetData>
  <mergeCells count="9">
    <mergeCell ref="A206:E206"/>
    <mergeCell ref="B2:F2"/>
    <mergeCell ref="A238:E238"/>
    <mergeCell ref="A287:E287"/>
    <mergeCell ref="A4:E4"/>
    <mergeCell ref="A5:E5"/>
    <mergeCell ref="A75:E75"/>
    <mergeCell ref="A116:E116"/>
    <mergeCell ref="A147:E147"/>
  </mergeCells>
  <pageMargins left="0.7" right="0.7" top="0.75" bottom="0.75" header="0.3" footer="0.3"/>
  <pageSetup scale="79" orientation="portrait" horizontalDpi="200" verticalDpi="200" r:id="rId1"/>
  <headerFooter>
    <oddFooter>&amp;L_x000D_&amp;1#&amp;"Calibri"&amp;12&amp;K000000 Classification: Internal  داخلي</oddFooter>
  </headerFooter>
</worksheet>
</file>

<file path=docMetadata/LabelInfo.xml><?xml version="1.0" encoding="utf-8"?>
<clbl:labelList xmlns:clbl="http://schemas.microsoft.com/office/2020/mipLabelMetadata">
  <clbl:label id="{7ee52cdc-30a1-4548-a0c7-80d04ffdacf8}" enabled="1" method="Standard" siteId="{cee40b02-c0c5-4f48-ae3a-da914750bbd4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Ведомость объемов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2025-06-16T08:52:03Z</dcterms:modified>
</cp:coreProperties>
</file>