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C1B8DC8B-6780-4F40-B289-E13F86BEB1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Ведомость объемов работ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9" i="3" l="1"/>
  <c r="F130" i="3" s="1"/>
  <c r="F218" i="3"/>
  <c r="F219" i="3" s="1"/>
  <c r="F192" i="3"/>
  <c r="F193" i="3" s="1"/>
  <c r="F261" i="3"/>
  <c r="F262" i="3" s="1"/>
  <c r="D62" i="3"/>
  <c r="D59" i="3"/>
  <c r="D57" i="3"/>
  <c r="D52" i="3"/>
  <c r="D49" i="3"/>
  <c r="D40" i="3"/>
  <c r="A7" i="3" l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1" i="3" l="1"/>
  <c r="A30" i="3"/>
  <c r="A33" i="3" l="1"/>
  <c r="A32" i="3"/>
  <c r="F105" i="3" l="1"/>
  <c r="F106" i="3" s="1"/>
  <c r="A35" i="3"/>
  <c r="A36" i="3" s="1"/>
  <c r="A37" i="3" s="1"/>
  <c r="A38" i="3" s="1"/>
  <c r="A39" i="3" s="1"/>
  <c r="A34" i="3"/>
  <c r="F69" i="3"/>
  <c r="F265" i="3" l="1"/>
  <c r="A41" i="3"/>
  <c r="A42" i="3" s="1"/>
  <c r="A43" i="3" s="1"/>
  <c r="A44" i="3" s="1"/>
  <c r="A45" i="3" s="1"/>
  <c r="A46" i="3" s="1"/>
  <c r="A47" i="3" s="1"/>
  <c r="A48" i="3" s="1"/>
  <c r="A40" i="3"/>
  <c r="F70" i="3"/>
  <c r="F266" i="3" s="1"/>
  <c r="A50" i="3" l="1"/>
  <c r="A49" i="3"/>
  <c r="F267" i="3"/>
  <c r="F269" i="3" s="1"/>
  <c r="A53" i="3" l="1"/>
  <c r="A54" i="3" s="1"/>
  <c r="A55" i="3" s="1"/>
  <c r="A56" i="3" s="1"/>
  <c r="A51" i="3"/>
  <c r="A52" i="3" s="1"/>
  <c r="F268" i="3"/>
  <c r="F270" i="3" s="1"/>
  <c r="A58" i="3" l="1"/>
  <c r="A57" i="3"/>
  <c r="A60" i="3" l="1"/>
  <c r="A63" i="3" s="1"/>
  <c r="A59" i="3"/>
  <c r="A65" i="3" l="1"/>
  <c r="A64" i="3"/>
  <c r="A67" i="3" l="1"/>
  <c r="A66" i="3"/>
  <c r="A68" i="3" l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</calcChain>
</file>

<file path=xl/sharedStrings.xml><?xml version="1.0" encoding="utf-8"?>
<sst xmlns="http://schemas.openxmlformats.org/spreadsheetml/2006/main" count="530" uniqueCount="275">
  <si>
    <t>№</t>
  </si>
  <si>
    <t>Наименование работ</t>
  </si>
  <si>
    <t>Ед. изм.</t>
  </si>
  <si>
    <t xml:space="preserve">Количество </t>
  </si>
  <si>
    <t>Цена за ед.</t>
  </si>
  <si>
    <t>Сумма</t>
  </si>
  <si>
    <t>ИТОГО:</t>
  </si>
  <si>
    <t>НДС - 12%</t>
  </si>
  <si>
    <t>Всего работа</t>
  </si>
  <si>
    <t>Всего материалы</t>
  </si>
  <si>
    <t>Итого работа:</t>
  </si>
  <si>
    <t>Итого материалы:</t>
  </si>
  <si>
    <t>Итого СМР (Строительно-монтажные работы):</t>
  </si>
  <si>
    <t>НСП - 2%</t>
  </si>
  <si>
    <t>Общестроительные работы</t>
  </si>
  <si>
    <t>10</t>
  </si>
  <si>
    <r>
      <rPr>
        <sz val="12"/>
        <color theme="1"/>
        <rFont val="Calibri"/>
        <family val="2"/>
        <charset val="204"/>
        <scheme val="minor"/>
      </rPr>
      <t>Строительство</t>
    </r>
    <r>
      <rPr>
        <b/>
        <sz val="12"/>
        <color theme="1"/>
        <rFont val="Calibri"/>
        <family val="2"/>
        <charset val="204"/>
        <scheme val="minor"/>
      </rPr>
      <t xml:space="preserve"> «Строительство ФАП в жм Ак-Тилек Ак-Талинского района» </t>
    </r>
  </si>
  <si>
    <t>ФАП</t>
  </si>
  <si>
    <t>14,8</t>
  </si>
  <si>
    <t>1,2332</t>
  </si>
  <si>
    <t>7,8</t>
  </si>
  <si>
    <t>78</t>
  </si>
  <si>
    <t>3,27</t>
  </si>
  <si>
    <t>374,12</t>
  </si>
  <si>
    <t>4,38</t>
  </si>
  <si>
    <t>159</t>
  </si>
  <si>
    <t>25,6</t>
  </si>
  <si>
    <t>1,89</t>
  </si>
  <si>
    <t>11,9</t>
  </si>
  <si>
    <t>220</t>
  </si>
  <si>
    <t>65</t>
  </si>
  <si>
    <t>498,72</t>
  </si>
  <si>
    <t>463</t>
  </si>
  <si>
    <t>139,87</t>
  </si>
  <si>
    <t>170</t>
  </si>
  <si>
    <t>8,6</t>
  </si>
  <si>
    <t>м3</t>
  </si>
  <si>
    <t>т</t>
  </si>
  <si>
    <t>м2</t>
  </si>
  <si>
    <t>м</t>
  </si>
  <si>
    <t>шт</t>
  </si>
  <si>
    <t>29,61</t>
  </si>
  <si>
    <t>закладные детали</t>
  </si>
  <si>
    <t>стоимость полиэтиленовой пленки</t>
  </si>
  <si>
    <t>стоимость минераловатных плит</t>
  </si>
  <si>
    <t>окно пвх</t>
  </si>
  <si>
    <t>8,548</t>
  </si>
  <si>
    <t>Декоративная штукатурка</t>
  </si>
  <si>
    <t>кг</t>
  </si>
  <si>
    <t>Керомагранитные плитки</t>
  </si>
  <si>
    <t>Плиточный клей</t>
  </si>
  <si>
    <t>Штукатурная смесь</t>
  </si>
  <si>
    <t>Водоэмульсионная краска</t>
  </si>
  <si>
    <t>л</t>
  </si>
  <si>
    <t>35,74</t>
  </si>
  <si>
    <t>Керамические плитки</t>
  </si>
  <si>
    <t>Клей плиточный</t>
  </si>
  <si>
    <t>Стоимость материалов для потолка</t>
  </si>
  <si>
    <t>Стоимость плинтуса</t>
  </si>
  <si>
    <t>Устройство железобетонных фундаментов общего назначения под колонны объемом до 3 м3</t>
  </si>
  <si>
    <t>бетон М 250</t>
  </si>
  <si>
    <t>Горячекатаная арматурная сталь периодического профиля класса А-III диаметром 18 мм</t>
  </si>
  <si>
    <t>Горячекатаная арматурная сталь гладкая класса А-I диаметром 8 мм</t>
  </si>
  <si>
    <t>Устройство ленточных фундаментов железобетонных при ширине поверху до 1000 мм</t>
  </si>
  <si>
    <t>бетон М250</t>
  </si>
  <si>
    <t>Горячекатаная арматурная сталь периодического профиля класса А-III диаметром 10 мм</t>
  </si>
  <si>
    <t>Сетка сварная из холоднотянутой проволоки 4-5 мм</t>
  </si>
  <si>
    <t>Устройство основания бетонного</t>
  </si>
  <si>
    <t>Бетон М100</t>
  </si>
  <si>
    <t>Устройство: монолитной железобетонной перемычки</t>
  </si>
  <si>
    <t>Горячекатаная арматурная сталь периодического профиля класса А-III диаметром 16 мм</t>
  </si>
  <si>
    <t>Горячекатаная арматурная сталь гладкая класса А-I диаметром 6 мм</t>
  </si>
  <si>
    <t>Устройство поясов в опалубке</t>
  </si>
  <si>
    <t>Горячекатаная арматурная сталь периодического профиля класса А-II диаметром 12 мм</t>
  </si>
  <si>
    <t>Устройство кровель из профилированных листов по деревянной обрешетке с ее устройством</t>
  </si>
  <si>
    <t>профнастил</t>
  </si>
  <si>
    <t>деревянные конструкции</t>
  </si>
  <si>
    <t>швеллер №14</t>
  </si>
  <si>
    <t>уголок 30*4</t>
  </si>
  <si>
    <t>Установка закладных деталей весом до 4 кг</t>
  </si>
  <si>
    <t>Устройство пароизоляции из полиэтиленовой пленки в один слой насухо</t>
  </si>
  <si>
    <t>Устройство тепло- и звукоизоляции сплошной из плит или матов минераловатных или стекловолокнистых</t>
  </si>
  <si>
    <t>Кладка стен кирпичных наружных простых при высоте этажа до 4 м</t>
  </si>
  <si>
    <t>Кладка стен кирпичных внутренних при высоте этажа до 4 м</t>
  </si>
  <si>
    <t>кирпич</t>
  </si>
  <si>
    <t>Установка в жилых и общественных зданиях оконных блоков из ПВХ профилей: глухих с площадью проема до 2 м2</t>
  </si>
  <si>
    <t>Установка в жилых и общественных зданиях оконных блоков из ПВХ профилей: поворотных (откидных, поворотно-откидных) с площадью проема более 2 м2 одностворчатых</t>
  </si>
  <si>
    <t>Установка металлических дверных блоков в готовые проемы</t>
  </si>
  <si>
    <t>Скобяные изделия</t>
  </si>
  <si>
    <t>Блоки дверные металлические</t>
  </si>
  <si>
    <t>Установка блоков в наружных и внутренних дверных проемах в каменных стенах площадью проема до 3 м2</t>
  </si>
  <si>
    <t>дверь внутрення с остеклением деревянная</t>
  </si>
  <si>
    <t>дверь внутренняя пвх</t>
  </si>
  <si>
    <t>Отделка фасадов мелкозернистыми декоративными покрытиями из минеральных или полимерминеральных пастовых составов на латексной основе по подготовленной поверхности с лесов и земли, состав с наполнителем из микроминерала (размер зерна до 0,7 мм)</t>
  </si>
  <si>
    <t>Устройство покрытий из плит керамогранитных</t>
  </si>
  <si>
    <t>Устройство металлической водосточной системы: прямых звеньев труб</t>
  </si>
  <si>
    <t>Трубы</t>
  </si>
  <si>
    <t>Ухваты для водосточных труб</t>
  </si>
  <si>
    <t>Штукатурка поверхностей известковым раствором высококачественная по камню и бетону стен</t>
  </si>
  <si>
    <t>Окраска поливинилацетатными водоэмульсионными составами высококачественная по штукатурке стен</t>
  </si>
  <si>
    <t>Устройство покрытий на клее (сухих смесях) из керамических плиток</t>
  </si>
  <si>
    <t>Облицовка потолков гипсокартонными или гипсоволокнистыми листами по деревянному каркасу с относом 5 см, с установкой нащельников</t>
  </si>
  <si>
    <t>Устройство плинтусов из плиток керамических</t>
  </si>
  <si>
    <t>Устройство плинтусов поливинилхлоридных на винтах самонарезающих</t>
  </si>
  <si>
    <t>Сантехнические работы водопровода и канализации</t>
  </si>
  <si>
    <t>Прокладка трубопроводов водоснабжения из напорных полиэтиленовых труб низкого давления среднего типа наружным диаметром 15 мм</t>
  </si>
  <si>
    <t>Крепления для трубопроводов: кронштейны, планки, хомуты</t>
  </si>
  <si>
    <t>Прокладка трубопроводов водоснабжения из стальных водогазопроводных оцинкованных труб диаметром 20 мм</t>
  </si>
  <si>
    <t>Прокладка трубопроводов водоснабжения из стальных водогазопроводных оцинкованных труб диаметром 25 мм</t>
  </si>
  <si>
    <t>вентиль диам,25мм</t>
  </si>
  <si>
    <t>вентиль диам,15мм</t>
  </si>
  <si>
    <t>гибкие металлические подводки диам,15мм</t>
  </si>
  <si>
    <t>Установка счетчиков (водомеров) диаметром до 40 мм</t>
  </si>
  <si>
    <t>счетчик холодной воды В1 диам,25мм</t>
  </si>
  <si>
    <t>Монтаж водонагревателей электрических накопительных (емкостных) объемом: до 50 л</t>
  </si>
  <si>
    <t>водонагреватель 30л Thermex Smart</t>
  </si>
  <si>
    <t>Ariston ABS Andris Lux 15 UR 15л</t>
  </si>
  <si>
    <t>Прокладка трубопроводов канализации из полиэтиленовых труб высокой плотности диаметром 50 мм</t>
  </si>
  <si>
    <t>Прокладка трубопроводов канализации из полиэтиленовых труб высокой плотности диаметром 100 мм</t>
  </si>
  <si>
    <t>прочистка ПНД диам,100мм</t>
  </si>
  <si>
    <t>воздушный клапан</t>
  </si>
  <si>
    <t>Установка умывальников одиночных с подводкой холодной и горячей воды</t>
  </si>
  <si>
    <t>сифон бутылочный пластмассовый</t>
  </si>
  <si>
    <t>смеситель для умывальника СМ</t>
  </si>
  <si>
    <t>кронштейны открытые чугунный малой модели  Кр УОМ</t>
  </si>
  <si>
    <t>Установка унитазов с бачком непосредственно присоединенным</t>
  </si>
  <si>
    <t>бочок смыной низкораспологаемый керамический</t>
  </si>
  <si>
    <t>гофра А97 гибкая подводка для выпуска унитаза</t>
  </si>
  <si>
    <t>инстоляция для унитаза</t>
  </si>
  <si>
    <t>полиэтиленовая труба диаметром 15 мм</t>
  </si>
  <si>
    <t>стальная труба диаметром 20 мм</t>
  </si>
  <si>
    <t>стальная труба диаметром 25 мм</t>
  </si>
  <si>
    <t>канализационные трубы диаметром 50 мм</t>
  </si>
  <si>
    <t>канализационные трубы диаметром 100 мм</t>
  </si>
  <si>
    <t>Сантехнические работы отопления</t>
  </si>
  <si>
    <t>кВт</t>
  </si>
  <si>
    <t>секция</t>
  </si>
  <si>
    <t>полиэтиленовая труба диаметром 20 мм</t>
  </si>
  <si>
    <t>полиэтиленовая труба диаметром 25 мм</t>
  </si>
  <si>
    <t>утеплитель</t>
  </si>
  <si>
    <t>Вентиляционные работы</t>
  </si>
  <si>
    <t>изоляционный материал</t>
  </si>
  <si>
    <t>Оборудование для котельной</t>
  </si>
  <si>
    <t>Электромонтажные работы</t>
  </si>
  <si>
    <t>Установка радиаторов стальных</t>
  </si>
  <si>
    <t>радиатор Revolution bimetall 500</t>
  </si>
  <si>
    <t>клапан выпуска воздуха радиаторный автоматический VT,501,D,06</t>
  </si>
  <si>
    <t>термостатический вентиль с предустановкой диам,15мм RA-N</t>
  </si>
  <si>
    <t>запорный клапан обратного трубопровода диам,15мм RLV-15</t>
  </si>
  <si>
    <t>автоматическая термостатическая головка RTR 7090</t>
  </si>
  <si>
    <t>автоматический воздухоотводчик поплавкового типа диам,15мм</t>
  </si>
  <si>
    <t>автоматический балансировочный клапан диам,20мм ASV-PV</t>
  </si>
  <si>
    <t>запорный балансировочный клапан диам,20мм ASV-1</t>
  </si>
  <si>
    <t>Прокладка трубопроводов водоснабжения из напорных полиэтиленовых труб низкого давления среднего типа наружным диаметром 20 мм</t>
  </si>
  <si>
    <t>Прокладка трубопроводов водоснабжения из напорных полиэтиленовых труб низкого давления среднего типа наружным диаметром 25 мм</t>
  </si>
  <si>
    <t>Изоляция трубопроводов изделиями из вспененного каучука ("Армофлекс"), вспененного полиэтилена ("Термофлекс") трубками</t>
  </si>
  <si>
    <t>кран шаровый диам,20мм</t>
  </si>
  <si>
    <t>кран шаровый диам,25мм</t>
  </si>
  <si>
    <t>автоматический воздухосбросник диам,20мм</t>
  </si>
  <si>
    <t>Установка вентиляционных решеток</t>
  </si>
  <si>
    <t>Установка вентиляторов</t>
  </si>
  <si>
    <t>вентилятор канальный VКР 50-30/25-40</t>
  </si>
  <si>
    <t>вентиляционная решетка внутренняя РВ-2-150*200</t>
  </si>
  <si>
    <t>вентиляционная решетка внутренняя РВ-2-150*250</t>
  </si>
  <si>
    <t>вентиляционная решетка внутренняя РВ-2-200*200</t>
  </si>
  <si>
    <t>решетка наружная оцинкованная НР-500*300</t>
  </si>
  <si>
    <t>бытовой осевой вентилятор Вентс-100МК</t>
  </si>
  <si>
    <t>канальный вентилятор VRR-315м</t>
  </si>
  <si>
    <t>межстенная переточная решетка РВ-150*100</t>
  </si>
  <si>
    <t>межстенная переточная решетка РВ-200*100</t>
  </si>
  <si>
    <t>гибкая вставка ВГ-500*300-У-О-ш2,ш2</t>
  </si>
  <si>
    <t>заслонка с ручным управлением Р-250*100</t>
  </si>
  <si>
    <t>заслонка с ручным управлением Р-250*150</t>
  </si>
  <si>
    <t>заслонка с электроприводом АЗД-50-30</t>
  </si>
  <si>
    <t>лючок питометражный для замера воздуха ЛЗ-01</t>
  </si>
  <si>
    <t>Установка фильтров воздушных</t>
  </si>
  <si>
    <t>фильтр воздушный прямоугольный ФЯГ-50-30</t>
  </si>
  <si>
    <t>Установка шумоглушителей вентиляционных</t>
  </si>
  <si>
    <t>шумоглушитель ГТП-50-30-90</t>
  </si>
  <si>
    <t>шумоглушитель ГТК-315-600</t>
  </si>
  <si>
    <t>Щит управления</t>
  </si>
  <si>
    <t>щит управления с электрическим калорифером ЩУВЕК</t>
  </si>
  <si>
    <t>электрический нагреватель NEP-50-30/22,5</t>
  </si>
  <si>
    <t>Прокладка воздуховодов из листовой, оцинкованной стали и алюминия класса Н (нормальные) толщиной 0,5 мм, периметром 800, 1000 мм</t>
  </si>
  <si>
    <t>Прокладка воздуховодов из листовой, оцинкованной стали и алюминия класса Н (нормальные) толщиной 0,7 мм, периметром от 1100 до 1600 мм</t>
  </si>
  <si>
    <t>воздуховод 0,5мм 250*100</t>
  </si>
  <si>
    <t>воздуховод 0,5мм 250*150</t>
  </si>
  <si>
    <t>воздуховод 0,5мм 300*150</t>
  </si>
  <si>
    <t>воздуховод 0,5мм 150*150</t>
  </si>
  <si>
    <t>воздуховод 0,5мм  200*150</t>
  </si>
  <si>
    <t>воздуховод 0,7мм 300*200</t>
  </si>
  <si>
    <t>воздуховод 0,7мм 350*200</t>
  </si>
  <si>
    <t>воздуховод 0,7мм 500*300</t>
  </si>
  <si>
    <t>отвод 250*150 90гр</t>
  </si>
  <si>
    <t>отвод 300*200 90гр</t>
  </si>
  <si>
    <t>отвод 350*200 90гр</t>
  </si>
  <si>
    <t>отвод диам,315мм 90гр</t>
  </si>
  <si>
    <t>переход 250*100-250*150</t>
  </si>
  <si>
    <t>переход 300*150-250*100</t>
  </si>
  <si>
    <t>переход 300*150-300*200</t>
  </si>
  <si>
    <t>переход 350*200-300*200</t>
  </si>
  <si>
    <t>переход 500*300-350*200</t>
  </si>
  <si>
    <t>тройник 350*200-250*100</t>
  </si>
  <si>
    <t>тройник 500*300-250*150</t>
  </si>
  <si>
    <t>Изоляция трубопроводов конструкциями полносборными на основе плит минераловатных марки 75</t>
  </si>
  <si>
    <t>зонт вентиляционный диам,100-170-h130-ОЦ-Н</t>
  </si>
  <si>
    <t>Прокладка воздуховодов из листовой, оцинкованной стали и алюминия класса Н (нормальные) толщиной 0,5 мм, диаметром до 200 мм</t>
  </si>
  <si>
    <t>воздуховод 0,5мм диам,100мм</t>
  </si>
  <si>
    <t>воздуховод диам,315мм</t>
  </si>
  <si>
    <t>заслонки Р- 150*150</t>
  </si>
  <si>
    <t>обратный клапан КО-315</t>
  </si>
  <si>
    <t>переход 200*150-150*150</t>
  </si>
  <si>
    <t>переход 300*150-200*150</t>
  </si>
  <si>
    <t>переход диам,315-300*150</t>
  </si>
  <si>
    <t>тройник 200*150-150*150</t>
  </si>
  <si>
    <t>тройник 300*150-150*150</t>
  </si>
  <si>
    <t>тройник диам,315-315мм</t>
  </si>
  <si>
    <t>Установка котлов отопительных</t>
  </si>
  <si>
    <t>водогрейный котел на твердом топливе КВо-15КБ(Т)тансу</t>
  </si>
  <si>
    <t>Установка насосов</t>
  </si>
  <si>
    <t>циркуляционный насос GHN15-40</t>
  </si>
  <si>
    <t>Установка баков расширительных</t>
  </si>
  <si>
    <t>расширительный бак с мембраной WRV  Wester</t>
  </si>
  <si>
    <t>Установка вентилей, задвижек, затворов, клапанов обратных, кранов проходных на трубопроводах из стальных труб диаметром до 100 мм</t>
  </si>
  <si>
    <t>клапан обратный пружинный ВР латунный шток Aquasfera</t>
  </si>
  <si>
    <t>клапан обратный латунный резьбовой VT,161,N25 Valtec</t>
  </si>
  <si>
    <t>фильтр механической очистки Y типа фланцевый G032 25Т,I,S</t>
  </si>
  <si>
    <t>кран шаровой стальной сварной диам,32мм LD25</t>
  </si>
  <si>
    <t>кран шаровой латунный с внутренней резьбой LD Pride 20</t>
  </si>
  <si>
    <t>кран шаровой латунный с внутренней резьбой LD Pride 15</t>
  </si>
  <si>
    <t>группа безопасности KSG 30E Watts</t>
  </si>
  <si>
    <t>Установка манометров</t>
  </si>
  <si>
    <t>манометр радиальный SO WATTS</t>
  </si>
  <si>
    <t>термометр оксиальный со штуцером в комплекте 63 Watts</t>
  </si>
  <si>
    <t>Установка воздухоотводчиков</t>
  </si>
  <si>
    <t>воздухоотводчик автоматический MKW Watts</t>
  </si>
  <si>
    <t>распределительная гребенка Т1-Т2</t>
  </si>
  <si>
    <t>дымоход диам,159*4,5мм</t>
  </si>
  <si>
    <t>Щит распределительный</t>
  </si>
  <si>
    <t>щит распределительный ЩУРн-3/18 mb23-3/18  EKF Proxima</t>
  </si>
  <si>
    <t>щит распределительный ЩУРн-36 mb24/36  EKF Proxima</t>
  </si>
  <si>
    <t>щит распределительный ЩУРн-П-8  pb-40-n-8 EKF Proxima</t>
  </si>
  <si>
    <t>щит распределительный ЩУРн-18 mb21-18-bas  EKF Proxima</t>
  </si>
  <si>
    <t>Автомат одно-, двух-, трехполюсный, устанавливаемый на конструкции на стене или колонне, на ток, А, до 25</t>
  </si>
  <si>
    <t>Автомат одно-, двух-, трехполюсный, устанавливаемый на конструкции на стене или колонне, на ток, А, до 100</t>
  </si>
  <si>
    <t>выключатель автоматический ЗП ВА47-29 1Р 63А</t>
  </si>
  <si>
    <t>выключатель автоматический ЗП ВА47-29 1Р 50А</t>
  </si>
  <si>
    <t>выключатель автоматический ЗП ВА47-29 1Р 25А</t>
  </si>
  <si>
    <t>выключатель автоматический 1П ВА47-29 1Р 10А</t>
  </si>
  <si>
    <t>независимый расцепитель РН47 Star 301/1 R2-5(60)Э ССЕ-3R1-1-02-1</t>
  </si>
  <si>
    <t>Счетчики, устанавливаемые на готовом основании трехфазные</t>
  </si>
  <si>
    <t>счетчик активной энергии</t>
  </si>
  <si>
    <t>устройство защитного отключения АД12  2П 1Р 16А</t>
  </si>
  <si>
    <t>выключатель автоматический ЗП ВА47-29 1Р 40А</t>
  </si>
  <si>
    <t>выключатель автоматический ЗП ВА47-29 1Р 32А</t>
  </si>
  <si>
    <t>Выключатель одноклавишный утопленного типа при скрытой проводке</t>
  </si>
  <si>
    <t>Выключатель одноклавишный неутопленного типа при открытой проводке</t>
  </si>
  <si>
    <t>выключатели</t>
  </si>
  <si>
    <t>Розетка штепсельная утопленного типа при скрытой проводке</t>
  </si>
  <si>
    <t>розетки</t>
  </si>
  <si>
    <t>зажим контактный винтовой 1-2,5мм2 12пар ЗВИ-3</t>
  </si>
  <si>
    <t>Табло сигнальное студийное или коридорное</t>
  </si>
  <si>
    <t>блок аварийного освещения CLIP IN UET -E30  40W/EMG</t>
  </si>
  <si>
    <t>Установка светильников</t>
  </si>
  <si>
    <t>светильник потолочный 32Вт 54IP OWP Optima SCHOOL 595</t>
  </si>
  <si>
    <t>светильник потолочный 18Вт 65IP  CD LED</t>
  </si>
  <si>
    <t>светильник потолочный 18Вт 65IP Optima ECO LED</t>
  </si>
  <si>
    <t>Кабель до 35 кВ в готовых траншеях без покрытий, масса 1 м, кг, до 1</t>
  </si>
  <si>
    <t>кабель ВВГнг-LS-0,66 3*1,5мм2</t>
  </si>
  <si>
    <t>кабель ВВГнг-LS-0,66 3*2,5мм2</t>
  </si>
  <si>
    <t>кабель ВВГнг-LS-0,66 5*4мм2</t>
  </si>
  <si>
    <t>ст,круг диам,10мм</t>
  </si>
  <si>
    <t>полоса металлическая 40*4</t>
  </si>
  <si>
    <t>сталь угловая 50*50*5мм 3м</t>
  </si>
  <si>
    <t>Номер проекта:322703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</si>
</sst>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р_."/>
    <numFmt numFmtId="165" formatCode="0.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right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70"/>
  <sheetViews>
    <sheetView tabSelected="1" view="pageBreakPreview" zoomScaleNormal="100" zoomScaleSheetLayoutView="100" workbookViewId="0">
      <selection activeCell="B1" sqref="B1"/>
    </sheetView>
  </sheetViews>
  <sheetFormatPr defaultColWidth="9.109375" defaultRowHeight="13.8" x14ac:dyDescent="0.3"/>
  <cols>
    <col min="1" max="1" width="4.5546875" style="1" customWidth="1"/>
    <col min="2" max="2" width="61.88671875" style="6" customWidth="1"/>
    <col min="3" max="3" width="8" style="1" customWidth="1"/>
    <col min="4" max="4" width="10.109375" style="25" customWidth="1"/>
    <col min="5" max="5" width="11.109375" style="1" customWidth="1"/>
    <col min="6" max="20" width="15.5546875" style="1" customWidth="1"/>
    <col min="21" max="21" width="11.44140625" style="1" bestFit="1" customWidth="1"/>
    <col min="22" max="16384" width="9.109375" style="1"/>
  </cols>
  <sheetData>
    <row r="1" spans="1:20" ht="32.25" customHeight="1" x14ac:dyDescent="0.3">
      <c r="B1" s="29" t="s">
        <v>274</v>
      </c>
    </row>
    <row r="2" spans="1:20" ht="37.5" customHeight="1" x14ac:dyDescent="0.3">
      <c r="B2" s="34" t="s">
        <v>16</v>
      </c>
      <c r="C2" s="34"/>
      <c r="D2" s="34"/>
      <c r="E2" s="34"/>
      <c r="F2" s="34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0" s="4" customFormat="1" ht="31.2" x14ac:dyDescent="0.3">
      <c r="A3" s="3" t="s">
        <v>0</v>
      </c>
      <c r="B3" s="3" t="s">
        <v>1</v>
      </c>
      <c r="C3" s="9" t="s">
        <v>2</v>
      </c>
      <c r="D3" s="26" t="s">
        <v>3</v>
      </c>
      <c r="E3" s="9" t="s">
        <v>4</v>
      </c>
      <c r="F3" s="9" t="s">
        <v>5</v>
      </c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</row>
    <row r="4" spans="1:20" s="2" customFormat="1" ht="15.6" x14ac:dyDescent="0.3">
      <c r="A4" s="32" t="s">
        <v>17</v>
      </c>
      <c r="B4" s="33"/>
      <c r="C4" s="33"/>
      <c r="D4" s="33"/>
      <c r="E4" s="33"/>
      <c r="F4" s="2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5" spans="1:20" s="2" customFormat="1" ht="15.6" x14ac:dyDescent="0.3">
      <c r="A5" s="32" t="s">
        <v>14</v>
      </c>
      <c r="B5" s="33"/>
      <c r="C5" s="33"/>
      <c r="D5" s="33"/>
      <c r="E5" s="33"/>
      <c r="F5" s="2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spans="1:20" s="18" customFormat="1" ht="27.6" x14ac:dyDescent="0.3">
      <c r="A6" s="15">
        <v>1</v>
      </c>
      <c r="B6" s="22" t="s">
        <v>59</v>
      </c>
      <c r="C6" s="15" t="s">
        <v>36</v>
      </c>
      <c r="D6" s="27" t="s">
        <v>18</v>
      </c>
      <c r="E6" s="19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s="18" customFormat="1" x14ac:dyDescent="0.3">
      <c r="A7" s="15">
        <f>A6+1</f>
        <v>2</v>
      </c>
      <c r="B7" s="30" t="s">
        <v>60</v>
      </c>
      <c r="C7" s="15" t="s">
        <v>36</v>
      </c>
      <c r="D7" s="27" t="s">
        <v>18</v>
      </c>
      <c r="E7" s="19"/>
      <c r="F7" s="16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0" s="18" customFormat="1" ht="27.6" x14ac:dyDescent="0.3">
      <c r="A8" s="15">
        <f t="shared" ref="A8:A57" si="0">A7+1</f>
        <v>3</v>
      </c>
      <c r="B8" s="30" t="s">
        <v>61</v>
      </c>
      <c r="C8" s="15" t="s">
        <v>37</v>
      </c>
      <c r="D8" s="27" t="s">
        <v>19</v>
      </c>
      <c r="E8" s="19"/>
      <c r="F8" s="16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s="18" customFormat="1" ht="27.6" x14ac:dyDescent="0.3">
      <c r="A9" s="15">
        <f t="shared" si="0"/>
        <v>4</v>
      </c>
      <c r="B9" s="30" t="s">
        <v>62</v>
      </c>
      <c r="C9" s="15" t="s">
        <v>37</v>
      </c>
      <c r="D9" s="27">
        <v>0.31481999999999999</v>
      </c>
      <c r="E9" s="19"/>
      <c r="F9" s="16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s="18" customFormat="1" ht="27.6" x14ac:dyDescent="0.3">
      <c r="A10" s="15">
        <f t="shared" si="0"/>
        <v>5</v>
      </c>
      <c r="B10" s="22" t="s">
        <v>63</v>
      </c>
      <c r="C10" s="15" t="s">
        <v>37</v>
      </c>
      <c r="D10" s="27" t="s">
        <v>21</v>
      </c>
      <c r="E10" s="19"/>
      <c r="F10" s="16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s="18" customFormat="1" x14ac:dyDescent="0.3">
      <c r="A11" s="15">
        <f t="shared" si="0"/>
        <v>6</v>
      </c>
      <c r="B11" s="30" t="s">
        <v>64</v>
      </c>
      <c r="C11" s="15" t="s">
        <v>37</v>
      </c>
      <c r="D11" s="27">
        <v>80.2</v>
      </c>
      <c r="E11" s="19"/>
      <c r="F11" s="16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</row>
    <row r="12" spans="1:20" s="18" customFormat="1" ht="27.6" x14ac:dyDescent="0.3">
      <c r="A12" s="15">
        <f t="shared" si="0"/>
        <v>7</v>
      </c>
      <c r="B12" s="30" t="s">
        <v>65</v>
      </c>
      <c r="C12" s="15" t="s">
        <v>37</v>
      </c>
      <c r="D12" s="27">
        <v>8.1654</v>
      </c>
      <c r="E12" s="19"/>
      <c r="F12" s="16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1:20" s="18" customFormat="1" x14ac:dyDescent="0.3">
      <c r="A13" s="15">
        <f t="shared" si="0"/>
        <v>8</v>
      </c>
      <c r="B13" s="30" t="s">
        <v>66</v>
      </c>
      <c r="C13" s="15" t="s">
        <v>37</v>
      </c>
      <c r="D13" s="27">
        <v>1.1648000000000001</v>
      </c>
      <c r="E13" s="19"/>
      <c r="F13" s="16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1:20" s="18" customFormat="1" x14ac:dyDescent="0.3">
      <c r="A14" s="15">
        <f t="shared" si="0"/>
        <v>9</v>
      </c>
      <c r="B14" s="22" t="s">
        <v>67</v>
      </c>
      <c r="C14" s="15" t="s">
        <v>36</v>
      </c>
      <c r="D14" s="27" t="s">
        <v>20</v>
      </c>
      <c r="E14" s="19"/>
      <c r="F14" s="16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0" s="18" customFormat="1" x14ac:dyDescent="0.3">
      <c r="A15" s="15">
        <f t="shared" si="0"/>
        <v>10</v>
      </c>
      <c r="B15" s="30" t="s">
        <v>68</v>
      </c>
      <c r="C15" s="15" t="s">
        <v>36</v>
      </c>
      <c r="D15" s="27" t="s">
        <v>20</v>
      </c>
      <c r="E15" s="19"/>
      <c r="F15" s="16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20" s="18" customFormat="1" x14ac:dyDescent="0.3">
      <c r="A16" s="15">
        <f t="shared" si="0"/>
        <v>11</v>
      </c>
      <c r="B16" s="22" t="s">
        <v>69</v>
      </c>
      <c r="C16" s="15" t="s">
        <v>36</v>
      </c>
      <c r="D16" s="27" t="s">
        <v>22</v>
      </c>
      <c r="E16" s="19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1:24" s="18" customFormat="1" x14ac:dyDescent="0.3">
      <c r="A17" s="15">
        <f t="shared" si="0"/>
        <v>12</v>
      </c>
      <c r="B17" s="30" t="s">
        <v>64</v>
      </c>
      <c r="C17" s="15" t="s">
        <v>36</v>
      </c>
      <c r="D17" s="27" t="s">
        <v>22</v>
      </c>
      <c r="E17" s="19"/>
      <c r="F17" s="16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spans="1:24" s="18" customFormat="1" ht="27.6" x14ac:dyDescent="0.3">
      <c r="A18" s="15">
        <f t="shared" si="0"/>
        <v>13</v>
      </c>
      <c r="B18" s="30" t="s">
        <v>70</v>
      </c>
      <c r="C18" s="15" t="s">
        <v>37</v>
      </c>
      <c r="D18" s="27">
        <v>0.19936799999999999</v>
      </c>
      <c r="E18" s="19"/>
      <c r="F18" s="16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spans="1:24" s="18" customFormat="1" ht="27.6" x14ac:dyDescent="0.3">
      <c r="A19" s="15">
        <f t="shared" si="0"/>
        <v>14</v>
      </c>
      <c r="B19" s="30" t="s">
        <v>71</v>
      </c>
      <c r="C19" s="15" t="s">
        <v>37</v>
      </c>
      <c r="D19" s="27">
        <v>5.6520000000000001E-2</v>
      </c>
      <c r="E19" s="19"/>
      <c r="F19" s="16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:24" s="18" customFormat="1" x14ac:dyDescent="0.3">
      <c r="A20" s="15">
        <f t="shared" si="0"/>
        <v>15</v>
      </c>
      <c r="B20" s="22" t="s">
        <v>72</v>
      </c>
      <c r="C20" s="15" t="s">
        <v>36</v>
      </c>
      <c r="D20" s="27" t="s">
        <v>15</v>
      </c>
      <c r="E20" s="19"/>
      <c r="F20" s="16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1:24" s="18" customFormat="1" x14ac:dyDescent="0.3">
      <c r="A21" s="15">
        <f t="shared" si="0"/>
        <v>16</v>
      </c>
      <c r="B21" s="30" t="s">
        <v>64</v>
      </c>
      <c r="C21" s="15" t="s">
        <v>36</v>
      </c>
      <c r="D21" s="27">
        <v>10</v>
      </c>
      <c r="E21" s="19"/>
      <c r="F21" s="16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1:24" s="18" customFormat="1" ht="27.6" x14ac:dyDescent="0.3">
      <c r="A22" s="15">
        <f t="shared" si="0"/>
        <v>17</v>
      </c>
      <c r="B22" s="30" t="s">
        <v>73</v>
      </c>
      <c r="C22" s="15" t="s">
        <v>37</v>
      </c>
      <c r="D22" s="27">
        <v>0.31328</v>
      </c>
      <c r="E22" s="19"/>
      <c r="F22" s="16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1:24" s="18" customFormat="1" ht="27.6" x14ac:dyDescent="0.3">
      <c r="A23" s="15">
        <f t="shared" si="0"/>
        <v>18</v>
      </c>
      <c r="B23" s="30" t="s">
        <v>62</v>
      </c>
      <c r="C23" s="15" t="s">
        <v>37</v>
      </c>
      <c r="D23" s="27">
        <v>0.11475</v>
      </c>
      <c r="E23" s="19"/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1:24" s="18" customFormat="1" ht="27.6" x14ac:dyDescent="0.3">
      <c r="A24" s="15">
        <f t="shared" si="0"/>
        <v>19</v>
      </c>
      <c r="B24" s="22" t="s">
        <v>74</v>
      </c>
      <c r="C24" s="15" t="s">
        <v>38</v>
      </c>
      <c r="D24" s="27" t="s">
        <v>23</v>
      </c>
      <c r="E24" s="19"/>
      <c r="F24" s="16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1:24" s="18" customFormat="1" x14ac:dyDescent="0.3">
      <c r="A25" s="15">
        <f t="shared" si="0"/>
        <v>20</v>
      </c>
      <c r="B25" s="30" t="s">
        <v>75</v>
      </c>
      <c r="C25" s="15" t="s">
        <v>38</v>
      </c>
      <c r="D25" s="27">
        <v>375</v>
      </c>
      <c r="E25" s="19"/>
      <c r="F25" s="16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1:24" s="18" customFormat="1" x14ac:dyDescent="0.3">
      <c r="A26" s="15">
        <f t="shared" si="0"/>
        <v>21</v>
      </c>
      <c r="B26" s="30" t="s">
        <v>76</v>
      </c>
      <c r="C26" s="15" t="s">
        <v>36</v>
      </c>
      <c r="D26" s="27" t="s">
        <v>24</v>
      </c>
      <c r="E26" s="19"/>
      <c r="F26" s="16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4" s="18" customFormat="1" x14ac:dyDescent="0.3">
      <c r="A27" s="15">
        <f t="shared" si="0"/>
        <v>22</v>
      </c>
      <c r="B27" s="30" t="s">
        <v>77</v>
      </c>
      <c r="C27" s="15" t="s">
        <v>39</v>
      </c>
      <c r="D27" s="27">
        <v>338</v>
      </c>
      <c r="E27" s="19"/>
      <c r="F27" s="16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4" s="18" customFormat="1" x14ac:dyDescent="0.3">
      <c r="A28" s="15">
        <f t="shared" si="0"/>
        <v>23</v>
      </c>
      <c r="B28" s="30" t="s">
        <v>78</v>
      </c>
      <c r="C28" s="15" t="s">
        <v>39</v>
      </c>
      <c r="D28" s="27">
        <v>338</v>
      </c>
      <c r="E28" s="19"/>
      <c r="F28" s="16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4" s="18" customFormat="1" x14ac:dyDescent="0.3">
      <c r="A29" s="15">
        <f t="shared" si="0"/>
        <v>24</v>
      </c>
      <c r="B29" s="22" t="s">
        <v>79</v>
      </c>
      <c r="C29" s="15" t="s">
        <v>37</v>
      </c>
      <c r="D29" s="27">
        <v>5.5840000000000001E-2</v>
      </c>
      <c r="E29" s="19"/>
      <c r="F29" s="16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4" s="18" customFormat="1" x14ac:dyDescent="0.3">
      <c r="A30" s="15">
        <f t="shared" si="0"/>
        <v>25</v>
      </c>
      <c r="B30" s="30" t="s">
        <v>42</v>
      </c>
      <c r="C30" s="15" t="s">
        <v>37</v>
      </c>
      <c r="D30" s="31">
        <v>5.5840000000000001E-2</v>
      </c>
      <c r="E30" s="19"/>
      <c r="F30" s="16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</row>
    <row r="31" spans="1:24" s="18" customFormat="1" ht="27.6" x14ac:dyDescent="0.3">
      <c r="A31" s="15">
        <f>A29+1</f>
        <v>25</v>
      </c>
      <c r="B31" s="22" t="s">
        <v>80</v>
      </c>
      <c r="C31" s="15" t="s">
        <v>38</v>
      </c>
      <c r="D31" s="27" t="s">
        <v>25</v>
      </c>
      <c r="E31" s="19"/>
      <c r="F31" s="16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4" s="18" customFormat="1" x14ac:dyDescent="0.3">
      <c r="A32" s="15">
        <f t="shared" ref="A32" si="1">A31+1</f>
        <v>26</v>
      </c>
      <c r="B32" s="30" t="s">
        <v>43</v>
      </c>
      <c r="C32" s="15" t="s">
        <v>38</v>
      </c>
      <c r="D32" s="28">
        <v>159</v>
      </c>
      <c r="E32" s="19"/>
      <c r="F32" s="16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1:24" s="18" customFormat="1" ht="27.6" x14ac:dyDescent="0.3">
      <c r="A33" s="15">
        <f>A31+1</f>
        <v>26</v>
      </c>
      <c r="B33" s="22" t="s">
        <v>81</v>
      </c>
      <c r="C33" s="15" t="s">
        <v>38</v>
      </c>
      <c r="D33" s="27" t="s">
        <v>25</v>
      </c>
      <c r="E33" s="19"/>
      <c r="F33" s="16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4" s="18" customFormat="1" x14ac:dyDescent="0.3">
      <c r="A34" s="15">
        <f t="shared" ref="A34" si="2">A33+1</f>
        <v>27</v>
      </c>
      <c r="B34" s="30" t="s">
        <v>44</v>
      </c>
      <c r="C34" s="15" t="s">
        <v>38</v>
      </c>
      <c r="D34" s="28">
        <v>159</v>
      </c>
      <c r="E34" s="19"/>
      <c r="F34" s="16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</row>
    <row r="35" spans="1:24" s="18" customFormat="1" x14ac:dyDescent="0.3">
      <c r="A35" s="15">
        <f>A33+1</f>
        <v>27</v>
      </c>
      <c r="B35" s="22" t="s">
        <v>82</v>
      </c>
      <c r="C35" s="15" t="s">
        <v>36</v>
      </c>
      <c r="D35" s="27">
        <v>70.040000000000006</v>
      </c>
      <c r="E35" s="19"/>
      <c r="F35" s="16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4" s="18" customFormat="1" x14ac:dyDescent="0.3">
      <c r="A36" s="15">
        <f t="shared" si="0"/>
        <v>28</v>
      </c>
      <c r="B36" s="22" t="s">
        <v>83</v>
      </c>
      <c r="C36" s="15" t="s">
        <v>36</v>
      </c>
      <c r="D36" s="27">
        <v>35</v>
      </c>
      <c r="E36" s="19"/>
      <c r="F36" s="16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4" s="18" customFormat="1" x14ac:dyDescent="0.3">
      <c r="A37" s="15">
        <f t="shared" si="0"/>
        <v>29</v>
      </c>
      <c r="B37" s="30" t="s">
        <v>84</v>
      </c>
      <c r="C37" s="15" t="s">
        <v>40</v>
      </c>
      <c r="D37" s="27">
        <v>24450</v>
      </c>
      <c r="E37" s="19"/>
      <c r="F37" s="16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4" s="18" customFormat="1" ht="27.6" x14ac:dyDescent="0.3">
      <c r="A38" s="15">
        <f t="shared" si="0"/>
        <v>30</v>
      </c>
      <c r="B38" s="22" t="s">
        <v>85</v>
      </c>
      <c r="C38" s="15" t="s">
        <v>38</v>
      </c>
      <c r="D38" s="27" t="s">
        <v>46</v>
      </c>
      <c r="E38" s="19"/>
      <c r="F38" s="16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4" s="18" customFormat="1" ht="41.4" x14ac:dyDescent="0.3">
      <c r="A39" s="15">
        <f t="shared" si="0"/>
        <v>31</v>
      </c>
      <c r="B39" s="22" t="s">
        <v>86</v>
      </c>
      <c r="C39" s="15" t="s">
        <v>38</v>
      </c>
      <c r="D39" s="27" t="s">
        <v>26</v>
      </c>
      <c r="E39" s="19"/>
      <c r="F39" s="16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4" s="18" customFormat="1" x14ac:dyDescent="0.3">
      <c r="A40" s="15">
        <f t="shared" si="0"/>
        <v>32</v>
      </c>
      <c r="B40" s="30" t="s">
        <v>45</v>
      </c>
      <c r="C40" s="15" t="s">
        <v>38</v>
      </c>
      <c r="D40" s="28">
        <f>8.548+25.6</f>
        <v>34.148000000000003</v>
      </c>
      <c r="E40" s="19"/>
      <c r="F40" s="16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</row>
    <row r="41" spans="1:24" s="18" customFormat="1" x14ac:dyDescent="0.3">
      <c r="A41" s="15">
        <f>A39+1</f>
        <v>32</v>
      </c>
      <c r="B41" s="22" t="s">
        <v>87</v>
      </c>
      <c r="C41" s="15" t="s">
        <v>38</v>
      </c>
      <c r="D41" s="27" t="s">
        <v>27</v>
      </c>
      <c r="E41" s="19"/>
      <c r="F41" s="16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4" s="18" customFormat="1" x14ac:dyDescent="0.3">
      <c r="A42" s="15">
        <f t="shared" si="0"/>
        <v>33</v>
      </c>
      <c r="B42" s="30" t="s">
        <v>88</v>
      </c>
      <c r="C42" s="15" t="s">
        <v>40</v>
      </c>
      <c r="D42" s="27">
        <v>1</v>
      </c>
      <c r="E42" s="19"/>
      <c r="F42" s="16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4" s="18" customFormat="1" x14ac:dyDescent="0.3">
      <c r="A43" s="15">
        <f t="shared" si="0"/>
        <v>34</v>
      </c>
      <c r="B43" s="30" t="s">
        <v>89</v>
      </c>
      <c r="C43" s="15" t="s">
        <v>38</v>
      </c>
      <c r="D43" s="27" t="s">
        <v>27</v>
      </c>
      <c r="E43" s="19"/>
      <c r="F43" s="16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4" s="18" customFormat="1" ht="27.6" x14ac:dyDescent="0.3">
      <c r="A44" s="15">
        <f t="shared" si="0"/>
        <v>35</v>
      </c>
      <c r="B44" s="22" t="s">
        <v>90</v>
      </c>
      <c r="C44" s="15" t="s">
        <v>38</v>
      </c>
      <c r="D44" s="27" t="s">
        <v>41</v>
      </c>
      <c r="E44" s="19"/>
      <c r="F44" s="16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4" s="18" customFormat="1" x14ac:dyDescent="0.3">
      <c r="A45" s="15">
        <f t="shared" si="0"/>
        <v>36</v>
      </c>
      <c r="B45" s="30" t="s">
        <v>88</v>
      </c>
      <c r="C45" s="15" t="s">
        <v>40</v>
      </c>
      <c r="D45" s="27">
        <v>6</v>
      </c>
      <c r="E45" s="19"/>
      <c r="F45" s="16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4" s="18" customFormat="1" x14ac:dyDescent="0.3">
      <c r="A46" s="15">
        <f t="shared" si="0"/>
        <v>37</v>
      </c>
      <c r="B46" s="30" t="s">
        <v>91</v>
      </c>
      <c r="C46" s="15" t="s">
        <v>40</v>
      </c>
      <c r="D46" s="27">
        <v>6</v>
      </c>
      <c r="E46" s="19"/>
      <c r="F46" s="16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4" s="18" customFormat="1" x14ac:dyDescent="0.3">
      <c r="A47" s="15">
        <f t="shared" si="0"/>
        <v>38</v>
      </c>
      <c r="B47" s="30" t="s">
        <v>92</v>
      </c>
      <c r="C47" s="15" t="s">
        <v>38</v>
      </c>
      <c r="D47" s="27" t="s">
        <v>28</v>
      </c>
      <c r="E47" s="19"/>
      <c r="F47" s="16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4" s="18" customFormat="1" ht="55.2" x14ac:dyDescent="0.3">
      <c r="A48" s="15">
        <f t="shared" si="0"/>
        <v>39</v>
      </c>
      <c r="B48" s="22" t="s">
        <v>93</v>
      </c>
      <c r="C48" s="15" t="s">
        <v>38</v>
      </c>
      <c r="D48" s="27" t="s">
        <v>29</v>
      </c>
      <c r="E48" s="19"/>
      <c r="F48" s="16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4" s="18" customFormat="1" x14ac:dyDescent="0.3">
      <c r="A49" s="15">
        <f t="shared" si="0"/>
        <v>40</v>
      </c>
      <c r="B49" s="30" t="s">
        <v>47</v>
      </c>
      <c r="C49" s="15" t="s">
        <v>48</v>
      </c>
      <c r="D49" s="28">
        <f>220*15</f>
        <v>3300</v>
      </c>
      <c r="E49" s="19"/>
      <c r="F49" s="16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</row>
    <row r="50" spans="1:24" s="18" customFormat="1" x14ac:dyDescent="0.3">
      <c r="A50" s="15">
        <f>A48+1</f>
        <v>40</v>
      </c>
      <c r="B50" s="22" t="s">
        <v>94</v>
      </c>
      <c r="C50" s="15" t="s">
        <v>38</v>
      </c>
      <c r="D50" s="27" t="s">
        <v>30</v>
      </c>
      <c r="E50" s="19"/>
      <c r="F50" s="16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4" s="18" customFormat="1" x14ac:dyDescent="0.3">
      <c r="A51" s="15">
        <f t="shared" ref="A51:A52" si="3">A50+1</f>
        <v>41</v>
      </c>
      <c r="B51" s="30" t="s">
        <v>49</v>
      </c>
      <c r="C51" s="15" t="s">
        <v>38</v>
      </c>
      <c r="D51" s="28">
        <v>65</v>
      </c>
      <c r="E51" s="19"/>
      <c r="F51" s="16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</row>
    <row r="52" spans="1:24" s="18" customFormat="1" x14ac:dyDescent="0.3">
      <c r="A52" s="15">
        <f t="shared" si="3"/>
        <v>42</v>
      </c>
      <c r="B52" s="30" t="s">
        <v>50</v>
      </c>
      <c r="C52" s="15" t="s">
        <v>48</v>
      </c>
      <c r="D52" s="28">
        <f>65*6</f>
        <v>390</v>
      </c>
      <c r="E52" s="19"/>
      <c r="F52" s="16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</row>
    <row r="53" spans="1:24" s="18" customFormat="1" ht="27.6" x14ac:dyDescent="0.3">
      <c r="A53" s="15">
        <f>A50+1</f>
        <v>41</v>
      </c>
      <c r="B53" s="22" t="s">
        <v>95</v>
      </c>
      <c r="C53" s="15" t="s">
        <v>39</v>
      </c>
      <c r="D53" s="27">
        <v>90</v>
      </c>
      <c r="E53" s="19"/>
      <c r="F53" s="16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4" s="18" customFormat="1" x14ac:dyDescent="0.3">
      <c r="A54" s="15">
        <f t="shared" si="0"/>
        <v>42</v>
      </c>
      <c r="B54" s="30" t="s">
        <v>96</v>
      </c>
      <c r="C54" s="15" t="s">
        <v>39</v>
      </c>
      <c r="D54" s="27">
        <v>90</v>
      </c>
      <c r="E54" s="19"/>
      <c r="F54" s="16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4" s="18" customFormat="1" x14ac:dyDescent="0.3">
      <c r="A55" s="15">
        <f t="shared" si="0"/>
        <v>43</v>
      </c>
      <c r="B55" s="30" t="s">
        <v>97</v>
      </c>
      <c r="C55" s="15" t="s">
        <v>40</v>
      </c>
      <c r="D55" s="27">
        <v>180</v>
      </c>
      <c r="E55" s="19"/>
      <c r="F55" s="16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4" s="18" customFormat="1" ht="27.6" x14ac:dyDescent="0.3">
      <c r="A56" s="15">
        <f t="shared" si="0"/>
        <v>44</v>
      </c>
      <c r="B56" s="22" t="s">
        <v>98</v>
      </c>
      <c r="C56" s="15" t="s">
        <v>38</v>
      </c>
      <c r="D56" s="27" t="s">
        <v>31</v>
      </c>
      <c r="E56" s="19"/>
      <c r="F56" s="16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4" s="18" customFormat="1" x14ac:dyDescent="0.3">
      <c r="A57" s="15">
        <f t="shared" si="0"/>
        <v>45</v>
      </c>
      <c r="B57" s="30" t="s">
        <v>51</v>
      </c>
      <c r="C57" s="15" t="s">
        <v>48</v>
      </c>
      <c r="D57" s="28">
        <f>498.72*11</f>
        <v>5485.92</v>
      </c>
      <c r="E57" s="19"/>
      <c r="F57" s="16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</row>
    <row r="58" spans="1:24" s="18" customFormat="1" ht="27.6" x14ac:dyDescent="0.3">
      <c r="A58" s="15">
        <f>A56+1</f>
        <v>45</v>
      </c>
      <c r="B58" s="22" t="s">
        <v>99</v>
      </c>
      <c r="C58" s="15" t="s">
        <v>38</v>
      </c>
      <c r="D58" s="27" t="s">
        <v>54</v>
      </c>
      <c r="E58" s="19"/>
      <c r="F58" s="16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4" s="18" customFormat="1" x14ac:dyDescent="0.3">
      <c r="A59" s="15">
        <f t="shared" ref="A59" si="4">A58+1</f>
        <v>46</v>
      </c>
      <c r="B59" s="30" t="s">
        <v>52</v>
      </c>
      <c r="C59" s="15" t="s">
        <v>53</v>
      </c>
      <c r="D59" s="15">
        <f>35.74*0.15</f>
        <v>5.3609999999999998</v>
      </c>
      <c r="E59" s="19"/>
      <c r="F59" s="16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</row>
    <row r="60" spans="1:24" s="18" customFormat="1" ht="27.6" x14ac:dyDescent="0.3">
      <c r="A60" s="15">
        <f>A58+1</f>
        <v>46</v>
      </c>
      <c r="B60" s="22" t="s">
        <v>100</v>
      </c>
      <c r="C60" s="15" t="s">
        <v>38</v>
      </c>
      <c r="D60" s="27" t="s">
        <v>32</v>
      </c>
      <c r="E60" s="19"/>
      <c r="F60" s="16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4" s="18" customFormat="1" x14ac:dyDescent="0.3">
      <c r="A61" s="15"/>
      <c r="B61" s="30" t="s">
        <v>55</v>
      </c>
      <c r="C61" s="15" t="s">
        <v>38</v>
      </c>
      <c r="D61" s="15">
        <v>463</v>
      </c>
      <c r="E61" s="19"/>
      <c r="F61" s="16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4" s="18" customFormat="1" x14ac:dyDescent="0.3">
      <c r="A62" s="15"/>
      <c r="B62" s="30" t="s">
        <v>56</v>
      </c>
      <c r="C62" s="15" t="s">
        <v>48</v>
      </c>
      <c r="D62" s="15">
        <f>463*6</f>
        <v>2778</v>
      </c>
      <c r="E62" s="19"/>
      <c r="F62" s="16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4" s="18" customFormat="1" ht="41.4" x14ac:dyDescent="0.3">
      <c r="A63" s="15">
        <f>A60+1</f>
        <v>47</v>
      </c>
      <c r="B63" s="22" t="s">
        <v>101</v>
      </c>
      <c r="C63" s="15" t="s">
        <v>38</v>
      </c>
      <c r="D63" s="27" t="s">
        <v>33</v>
      </c>
      <c r="E63" s="19"/>
      <c r="F63" s="16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4" s="18" customFormat="1" x14ac:dyDescent="0.3">
      <c r="A64" s="15">
        <f t="shared" ref="A64" si="5">A63+1</f>
        <v>48</v>
      </c>
      <c r="B64" s="30" t="s">
        <v>57</v>
      </c>
      <c r="C64" s="15" t="s">
        <v>38</v>
      </c>
      <c r="D64" s="28">
        <v>139.87</v>
      </c>
      <c r="E64" s="19"/>
      <c r="F64" s="16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</row>
    <row r="65" spans="1:24" s="18" customFormat="1" x14ac:dyDescent="0.3">
      <c r="A65" s="15">
        <f>A63+1</f>
        <v>48</v>
      </c>
      <c r="B65" s="22" t="s">
        <v>102</v>
      </c>
      <c r="C65" s="15" t="s">
        <v>39</v>
      </c>
      <c r="D65" s="27" t="s">
        <v>34</v>
      </c>
      <c r="E65" s="19"/>
      <c r="F65" s="16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4" s="18" customFormat="1" x14ac:dyDescent="0.3">
      <c r="A66" s="15">
        <f t="shared" ref="A66" si="6">A65+1</f>
        <v>49</v>
      </c>
      <c r="B66" s="30" t="s">
        <v>58</v>
      </c>
      <c r="C66" s="15" t="s">
        <v>39</v>
      </c>
      <c r="D66" s="28">
        <v>170</v>
      </c>
      <c r="E66" s="19"/>
      <c r="F66" s="16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</row>
    <row r="67" spans="1:24" s="18" customFormat="1" ht="27.6" x14ac:dyDescent="0.3">
      <c r="A67" s="15">
        <f>A65+1</f>
        <v>49</v>
      </c>
      <c r="B67" s="22" t="s">
        <v>103</v>
      </c>
      <c r="C67" s="15" t="s">
        <v>39</v>
      </c>
      <c r="D67" s="27" t="s">
        <v>35</v>
      </c>
      <c r="E67" s="19"/>
      <c r="F67" s="16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4" s="18" customFormat="1" x14ac:dyDescent="0.3">
      <c r="A68" s="15">
        <f t="shared" ref="A68" si="7">A67+1</f>
        <v>50</v>
      </c>
      <c r="B68" s="30" t="s">
        <v>58</v>
      </c>
      <c r="C68" s="15" t="s">
        <v>39</v>
      </c>
      <c r="D68" s="28">
        <v>8.6</v>
      </c>
      <c r="E68" s="19"/>
      <c r="F68" s="16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</row>
    <row r="69" spans="1:24" x14ac:dyDescent="0.3">
      <c r="A69" s="5"/>
      <c r="B69" s="21" t="s">
        <v>10</v>
      </c>
      <c r="C69" s="5"/>
      <c r="D69" s="5"/>
      <c r="E69" s="7"/>
      <c r="F69" s="20">
        <f>F6+F10+F14+F16+F20+F24+F29+F31+F33+F35+F36+F38+F39+F41+F44+F48+F50+F53+F56+F58+F60+F63+F65+F67</f>
        <v>0</v>
      </c>
    </row>
    <row r="70" spans="1:24" x14ac:dyDescent="0.3">
      <c r="A70" s="5"/>
      <c r="B70" s="21" t="s">
        <v>11</v>
      </c>
      <c r="C70" s="5"/>
      <c r="D70" s="5"/>
      <c r="E70" s="7"/>
      <c r="F70" s="20">
        <f>SUM(F6:F68)-F69</f>
        <v>0</v>
      </c>
      <c r="G70" s="14"/>
    </row>
    <row r="71" spans="1:24" x14ac:dyDescent="0.3">
      <c r="A71" s="5"/>
      <c r="B71" s="8"/>
      <c r="C71" s="5"/>
      <c r="D71" s="5"/>
      <c r="E71" s="7"/>
      <c r="F71" s="16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</row>
    <row r="72" spans="1:24" s="2" customFormat="1" ht="15.6" x14ac:dyDescent="0.3">
      <c r="A72" s="32" t="s">
        <v>104</v>
      </c>
      <c r="B72" s="33"/>
      <c r="C72" s="33"/>
      <c r="D72" s="33"/>
      <c r="E72" s="33"/>
      <c r="F72" s="2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</row>
    <row r="73" spans="1:24" s="18" customFormat="1" ht="41.4" x14ac:dyDescent="0.3">
      <c r="A73" s="15">
        <f>A68+1</f>
        <v>51</v>
      </c>
      <c r="B73" s="22" t="s">
        <v>105</v>
      </c>
      <c r="C73" s="15" t="s">
        <v>39</v>
      </c>
      <c r="D73" s="15">
        <v>17</v>
      </c>
      <c r="E73" s="19"/>
      <c r="F73" s="16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4" s="18" customFormat="1" x14ac:dyDescent="0.3">
      <c r="A74" s="15">
        <f>A73+1</f>
        <v>52</v>
      </c>
      <c r="B74" s="30" t="s">
        <v>129</v>
      </c>
      <c r="C74" s="15" t="s">
        <v>39</v>
      </c>
      <c r="D74" s="15">
        <v>17</v>
      </c>
      <c r="E74" s="19"/>
      <c r="F74" s="16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4" s="18" customFormat="1" x14ac:dyDescent="0.3">
      <c r="A75" s="15">
        <f t="shared" ref="A75:A104" si="8">A74+1</f>
        <v>53</v>
      </c>
      <c r="B75" s="30" t="s">
        <v>106</v>
      </c>
      <c r="C75" s="15" t="s">
        <v>48</v>
      </c>
      <c r="D75" s="15">
        <v>1.8</v>
      </c>
      <c r="E75" s="19"/>
      <c r="F75" s="16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4" s="18" customFormat="1" ht="27.6" x14ac:dyDescent="0.3">
      <c r="A76" s="15">
        <f t="shared" si="8"/>
        <v>54</v>
      </c>
      <c r="B76" s="22" t="s">
        <v>107</v>
      </c>
      <c r="C76" s="15" t="s">
        <v>39</v>
      </c>
      <c r="D76" s="15">
        <v>10</v>
      </c>
      <c r="E76" s="19"/>
      <c r="F76" s="16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4" s="18" customFormat="1" x14ac:dyDescent="0.3">
      <c r="A77" s="15">
        <f t="shared" si="8"/>
        <v>55</v>
      </c>
      <c r="B77" s="30" t="s">
        <v>130</v>
      </c>
      <c r="C77" s="15" t="s">
        <v>39</v>
      </c>
      <c r="D77" s="15">
        <v>10</v>
      </c>
      <c r="E77" s="19"/>
      <c r="F77" s="16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</row>
    <row r="78" spans="1:24" s="18" customFormat="1" ht="27.6" x14ac:dyDescent="0.3">
      <c r="A78" s="15">
        <f t="shared" si="8"/>
        <v>56</v>
      </c>
      <c r="B78" s="22" t="s">
        <v>108</v>
      </c>
      <c r="C78" s="15" t="s">
        <v>39</v>
      </c>
      <c r="D78" s="15">
        <v>9</v>
      </c>
      <c r="E78" s="19"/>
      <c r="F78" s="16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</row>
    <row r="79" spans="1:24" s="18" customFormat="1" x14ac:dyDescent="0.3">
      <c r="A79" s="15">
        <f t="shared" si="8"/>
        <v>57</v>
      </c>
      <c r="B79" s="30" t="s">
        <v>131</v>
      </c>
      <c r="C79" s="15" t="s">
        <v>39</v>
      </c>
      <c r="D79" s="15">
        <v>9</v>
      </c>
      <c r="E79" s="19"/>
      <c r="F79" s="16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</row>
    <row r="80" spans="1:24" s="18" customFormat="1" x14ac:dyDescent="0.3">
      <c r="A80" s="15">
        <f t="shared" si="8"/>
        <v>58</v>
      </c>
      <c r="B80" s="30" t="s">
        <v>109</v>
      </c>
      <c r="C80" s="15" t="s">
        <v>40</v>
      </c>
      <c r="D80" s="15">
        <v>1</v>
      </c>
      <c r="E80" s="19"/>
      <c r="F80" s="16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</row>
    <row r="81" spans="1:20" s="18" customFormat="1" x14ac:dyDescent="0.3">
      <c r="A81" s="15">
        <f t="shared" si="8"/>
        <v>59</v>
      </c>
      <c r="B81" s="30" t="s">
        <v>110</v>
      </c>
      <c r="C81" s="15" t="s">
        <v>40</v>
      </c>
      <c r="D81" s="15">
        <v>5</v>
      </c>
      <c r="E81" s="19"/>
      <c r="F81" s="16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</row>
    <row r="82" spans="1:20" s="18" customFormat="1" x14ac:dyDescent="0.3">
      <c r="A82" s="15">
        <f t="shared" si="8"/>
        <v>60</v>
      </c>
      <c r="B82" s="30" t="s">
        <v>111</v>
      </c>
      <c r="C82" s="15" t="s">
        <v>40</v>
      </c>
      <c r="D82" s="15">
        <v>19</v>
      </c>
      <c r="E82" s="19"/>
      <c r="F82" s="16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</row>
    <row r="83" spans="1:20" s="18" customFormat="1" x14ac:dyDescent="0.3">
      <c r="A83" s="15">
        <f t="shared" si="8"/>
        <v>61</v>
      </c>
      <c r="B83" s="22" t="s">
        <v>112</v>
      </c>
      <c r="C83" s="15" t="s">
        <v>40</v>
      </c>
      <c r="D83" s="15">
        <v>1</v>
      </c>
      <c r="E83" s="19"/>
      <c r="F83" s="16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</row>
    <row r="84" spans="1:20" s="18" customFormat="1" x14ac:dyDescent="0.3">
      <c r="A84" s="15">
        <f t="shared" si="8"/>
        <v>62</v>
      </c>
      <c r="B84" s="30" t="s">
        <v>113</v>
      </c>
      <c r="C84" s="15" t="s">
        <v>40</v>
      </c>
      <c r="D84" s="15">
        <v>1</v>
      </c>
      <c r="E84" s="19"/>
      <c r="F84" s="16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</row>
    <row r="85" spans="1:20" s="18" customFormat="1" ht="41.4" x14ac:dyDescent="0.3">
      <c r="A85" s="15">
        <f t="shared" si="8"/>
        <v>63</v>
      </c>
      <c r="B85" s="22" t="s">
        <v>105</v>
      </c>
      <c r="C85" s="15" t="s">
        <v>39</v>
      </c>
      <c r="D85" s="15">
        <v>5</v>
      </c>
      <c r="E85" s="19"/>
      <c r="F85" s="16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</row>
    <row r="86" spans="1:20" s="18" customFormat="1" x14ac:dyDescent="0.3">
      <c r="A86" s="15">
        <f t="shared" si="8"/>
        <v>64</v>
      </c>
      <c r="B86" s="30" t="s">
        <v>129</v>
      </c>
      <c r="C86" s="15" t="s">
        <v>39</v>
      </c>
      <c r="D86" s="15">
        <v>5</v>
      </c>
      <c r="E86" s="19"/>
      <c r="F86" s="16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</row>
    <row r="87" spans="1:20" s="18" customFormat="1" x14ac:dyDescent="0.3">
      <c r="A87" s="15">
        <f t="shared" si="8"/>
        <v>65</v>
      </c>
      <c r="B87" s="30" t="s">
        <v>106</v>
      </c>
      <c r="C87" s="15" t="s">
        <v>48</v>
      </c>
      <c r="D87" s="15">
        <v>0.6</v>
      </c>
      <c r="E87" s="19"/>
      <c r="F87" s="16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</row>
    <row r="88" spans="1:20" s="18" customFormat="1" ht="27.6" x14ac:dyDescent="0.3">
      <c r="A88" s="15">
        <f t="shared" si="8"/>
        <v>66</v>
      </c>
      <c r="B88" s="22" t="s">
        <v>114</v>
      </c>
      <c r="C88" s="15" t="s">
        <v>40</v>
      </c>
      <c r="D88" s="15">
        <v>6</v>
      </c>
      <c r="E88" s="19"/>
      <c r="F88" s="16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</row>
    <row r="89" spans="1:20" s="18" customFormat="1" x14ac:dyDescent="0.3">
      <c r="A89" s="15">
        <f t="shared" si="8"/>
        <v>67</v>
      </c>
      <c r="B89" s="30" t="s">
        <v>115</v>
      </c>
      <c r="C89" s="15" t="s">
        <v>40</v>
      </c>
      <c r="D89" s="15">
        <v>2</v>
      </c>
      <c r="E89" s="19"/>
      <c r="F89" s="16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</row>
    <row r="90" spans="1:20" s="18" customFormat="1" x14ac:dyDescent="0.3">
      <c r="A90" s="15">
        <f t="shared" si="8"/>
        <v>68</v>
      </c>
      <c r="B90" s="30" t="s">
        <v>116</v>
      </c>
      <c r="C90" s="15" t="s">
        <v>40</v>
      </c>
      <c r="D90" s="15">
        <v>4</v>
      </c>
      <c r="E90" s="19"/>
      <c r="F90" s="16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</row>
    <row r="91" spans="1:20" s="18" customFormat="1" ht="27.6" x14ac:dyDescent="0.3">
      <c r="A91" s="15">
        <f t="shared" si="8"/>
        <v>69</v>
      </c>
      <c r="B91" s="22" t="s">
        <v>117</v>
      </c>
      <c r="C91" s="15" t="s">
        <v>39</v>
      </c>
      <c r="D91" s="15">
        <v>11</v>
      </c>
      <c r="E91" s="19"/>
      <c r="F91" s="16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s="18" customFormat="1" x14ac:dyDescent="0.3">
      <c r="A92" s="15">
        <f t="shared" si="8"/>
        <v>70</v>
      </c>
      <c r="B92" s="30" t="s">
        <v>132</v>
      </c>
      <c r="C92" s="15" t="s">
        <v>39</v>
      </c>
      <c r="D92" s="15">
        <v>11</v>
      </c>
      <c r="E92" s="19"/>
      <c r="F92" s="16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s="18" customFormat="1" ht="27.6" x14ac:dyDescent="0.3">
      <c r="A93" s="15">
        <f t="shared" si="8"/>
        <v>71</v>
      </c>
      <c r="B93" s="22" t="s">
        <v>118</v>
      </c>
      <c r="C93" s="15" t="s">
        <v>39</v>
      </c>
      <c r="D93" s="15">
        <v>20</v>
      </c>
      <c r="E93" s="19"/>
      <c r="F93" s="16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s="18" customFormat="1" x14ac:dyDescent="0.3">
      <c r="A94" s="15">
        <f t="shared" si="8"/>
        <v>72</v>
      </c>
      <c r="B94" s="30" t="s">
        <v>133</v>
      </c>
      <c r="C94" s="15" t="s">
        <v>39</v>
      </c>
      <c r="D94" s="15">
        <v>20</v>
      </c>
      <c r="E94" s="19"/>
      <c r="F94" s="16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s="18" customFormat="1" x14ac:dyDescent="0.3">
      <c r="A95" s="15">
        <f t="shared" si="8"/>
        <v>73</v>
      </c>
      <c r="B95" s="30" t="s">
        <v>119</v>
      </c>
      <c r="C95" s="15" t="s">
        <v>40</v>
      </c>
      <c r="D95" s="15">
        <v>5</v>
      </c>
      <c r="E95" s="19"/>
      <c r="F95" s="16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18" customFormat="1" x14ac:dyDescent="0.3">
      <c r="A96" s="15">
        <f t="shared" si="8"/>
        <v>74</v>
      </c>
      <c r="B96" s="30" t="s">
        <v>120</v>
      </c>
      <c r="C96" s="15" t="s">
        <v>40</v>
      </c>
      <c r="D96" s="15">
        <v>5</v>
      </c>
      <c r="E96" s="19"/>
      <c r="F96" s="16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18" customFormat="1" ht="27.6" x14ac:dyDescent="0.3">
      <c r="A97" s="15">
        <f t="shared" si="8"/>
        <v>75</v>
      </c>
      <c r="B97" s="22" t="s">
        <v>121</v>
      </c>
      <c r="C97" s="15" t="s">
        <v>40</v>
      </c>
      <c r="D97" s="15">
        <v>9</v>
      </c>
      <c r="E97" s="19"/>
      <c r="F97" s="16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s="18" customFormat="1" x14ac:dyDescent="0.3">
      <c r="A98" s="15">
        <f t="shared" si="8"/>
        <v>76</v>
      </c>
      <c r="B98" s="30" t="s">
        <v>122</v>
      </c>
      <c r="C98" s="15" t="s">
        <v>40</v>
      </c>
      <c r="D98" s="15">
        <v>9</v>
      </c>
      <c r="E98" s="19"/>
      <c r="F98" s="16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  <row r="99" spans="1:20" s="18" customFormat="1" x14ac:dyDescent="0.3">
      <c r="A99" s="15">
        <f t="shared" si="8"/>
        <v>77</v>
      </c>
      <c r="B99" s="30" t="s">
        <v>123</v>
      </c>
      <c r="C99" s="15" t="s">
        <v>40</v>
      </c>
      <c r="D99" s="15">
        <v>9</v>
      </c>
      <c r="E99" s="19"/>
      <c r="F99" s="16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</row>
    <row r="100" spans="1:20" s="18" customFormat="1" x14ac:dyDescent="0.3">
      <c r="A100" s="15">
        <f t="shared" si="8"/>
        <v>78</v>
      </c>
      <c r="B100" s="30" t="s">
        <v>124</v>
      </c>
      <c r="C100" s="15" t="s">
        <v>40</v>
      </c>
      <c r="D100" s="15">
        <v>9</v>
      </c>
      <c r="E100" s="19"/>
      <c r="F100" s="16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</row>
    <row r="101" spans="1:20" s="18" customFormat="1" x14ac:dyDescent="0.3">
      <c r="A101" s="15">
        <f t="shared" si="8"/>
        <v>79</v>
      </c>
      <c r="B101" s="22" t="s">
        <v>125</v>
      </c>
      <c r="C101" s="15" t="s">
        <v>40</v>
      </c>
      <c r="D101" s="15">
        <v>1</v>
      </c>
      <c r="E101" s="19"/>
      <c r="F101" s="16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</row>
    <row r="102" spans="1:20" s="18" customFormat="1" x14ac:dyDescent="0.3">
      <c r="A102" s="15">
        <f t="shared" si="8"/>
        <v>80</v>
      </c>
      <c r="B102" s="30" t="s">
        <v>126</v>
      </c>
      <c r="C102" s="15" t="s">
        <v>40</v>
      </c>
      <c r="D102" s="15">
        <v>1</v>
      </c>
      <c r="E102" s="19"/>
      <c r="F102" s="16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</row>
    <row r="103" spans="1:20" s="18" customFormat="1" x14ac:dyDescent="0.3">
      <c r="A103" s="15">
        <f t="shared" si="8"/>
        <v>81</v>
      </c>
      <c r="B103" s="30" t="s">
        <v>127</v>
      </c>
      <c r="C103" s="15" t="s">
        <v>40</v>
      </c>
      <c r="D103" s="15">
        <v>1</v>
      </c>
      <c r="E103" s="19"/>
      <c r="F103" s="16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</row>
    <row r="104" spans="1:20" s="18" customFormat="1" x14ac:dyDescent="0.3">
      <c r="A104" s="15">
        <f t="shared" si="8"/>
        <v>82</v>
      </c>
      <c r="B104" s="30" t="s">
        <v>128</v>
      </c>
      <c r="C104" s="15" t="s">
        <v>40</v>
      </c>
      <c r="D104" s="15">
        <v>1</v>
      </c>
      <c r="E104" s="19"/>
      <c r="F104" s="16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</row>
    <row r="105" spans="1:20" x14ac:dyDescent="0.3">
      <c r="A105" s="5"/>
      <c r="B105" s="21" t="s">
        <v>10</v>
      </c>
      <c r="C105" s="5"/>
      <c r="D105" s="5"/>
      <c r="E105" s="7"/>
      <c r="F105" s="20">
        <f>F73+F76+F78+F83+F85+F88+F91+F93+F97+F101</f>
        <v>0</v>
      </c>
    </row>
    <row r="106" spans="1:20" x14ac:dyDescent="0.3">
      <c r="A106" s="5"/>
      <c r="B106" s="21" t="s">
        <v>11</v>
      </c>
      <c r="C106" s="5"/>
      <c r="D106" s="5"/>
      <c r="E106" s="7"/>
      <c r="F106" s="20">
        <f>SUM(F73:F104)-F105</f>
        <v>0</v>
      </c>
    </row>
    <row r="107" spans="1:20" s="18" customFormat="1" x14ac:dyDescent="0.3">
      <c r="A107" s="15"/>
      <c r="B107" s="22"/>
      <c r="C107" s="15"/>
      <c r="D107" s="27"/>
      <c r="E107" s="19"/>
      <c r="F107" s="16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</row>
    <row r="108" spans="1:20" s="2" customFormat="1" ht="15.6" x14ac:dyDescent="0.3">
      <c r="A108" s="32" t="s">
        <v>134</v>
      </c>
      <c r="B108" s="33"/>
      <c r="C108" s="33"/>
      <c r="D108" s="33"/>
      <c r="E108" s="33"/>
      <c r="F108" s="2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</row>
    <row r="109" spans="1:20" s="18" customFormat="1" x14ac:dyDescent="0.3">
      <c r="A109" s="15">
        <f>A104+1</f>
        <v>83</v>
      </c>
      <c r="B109" s="22" t="s">
        <v>144</v>
      </c>
      <c r="C109" s="15" t="s">
        <v>135</v>
      </c>
      <c r="D109" s="15">
        <v>8.4</v>
      </c>
      <c r="E109" s="19"/>
      <c r="F109" s="16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</row>
    <row r="110" spans="1:20" s="18" customFormat="1" x14ac:dyDescent="0.3">
      <c r="A110" s="15">
        <f>A109+1</f>
        <v>84</v>
      </c>
      <c r="B110" s="30" t="s">
        <v>145</v>
      </c>
      <c r="C110" s="15" t="s">
        <v>136</v>
      </c>
      <c r="D110" s="15">
        <v>84</v>
      </c>
      <c r="E110" s="19"/>
      <c r="F110" s="16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</row>
    <row r="111" spans="1:20" s="18" customFormat="1" x14ac:dyDescent="0.3">
      <c r="A111" s="15">
        <f t="shared" ref="A111:A128" si="9">A110+1</f>
        <v>85</v>
      </c>
      <c r="B111" s="30" t="s">
        <v>146</v>
      </c>
      <c r="C111" s="15" t="s">
        <v>40</v>
      </c>
      <c r="D111" s="15">
        <v>11</v>
      </c>
      <c r="E111" s="19"/>
      <c r="F111" s="16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</row>
    <row r="112" spans="1:20" s="18" customFormat="1" x14ac:dyDescent="0.3">
      <c r="A112" s="15">
        <f t="shared" si="9"/>
        <v>86</v>
      </c>
      <c r="B112" s="30" t="s">
        <v>147</v>
      </c>
      <c r="C112" s="15" t="s">
        <v>40</v>
      </c>
      <c r="D112" s="15">
        <v>11</v>
      </c>
      <c r="E112" s="19"/>
      <c r="F112" s="16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</row>
    <row r="113" spans="1:20" s="18" customFormat="1" x14ac:dyDescent="0.3">
      <c r="A113" s="15">
        <f t="shared" si="9"/>
        <v>87</v>
      </c>
      <c r="B113" s="30" t="s">
        <v>148</v>
      </c>
      <c r="C113" s="15" t="s">
        <v>40</v>
      </c>
      <c r="D113" s="15">
        <v>11</v>
      </c>
      <c r="E113" s="19"/>
      <c r="F113" s="16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</row>
    <row r="114" spans="1:20" s="18" customFormat="1" x14ac:dyDescent="0.3">
      <c r="A114" s="15">
        <f t="shared" si="9"/>
        <v>88</v>
      </c>
      <c r="B114" s="30" t="s">
        <v>149</v>
      </c>
      <c r="C114" s="15" t="s">
        <v>40</v>
      </c>
      <c r="D114" s="15">
        <v>11</v>
      </c>
      <c r="E114" s="19"/>
      <c r="F114" s="16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</row>
    <row r="115" spans="1:20" s="18" customFormat="1" x14ac:dyDescent="0.3">
      <c r="A115" s="15">
        <f t="shared" si="9"/>
        <v>89</v>
      </c>
      <c r="B115" s="30" t="s">
        <v>150</v>
      </c>
      <c r="C115" s="15" t="s">
        <v>40</v>
      </c>
      <c r="D115" s="15">
        <v>11</v>
      </c>
      <c r="E115" s="19"/>
      <c r="F115" s="16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</row>
    <row r="116" spans="1:20" s="18" customFormat="1" x14ac:dyDescent="0.3">
      <c r="A116" s="15">
        <f t="shared" si="9"/>
        <v>90</v>
      </c>
      <c r="B116" s="30" t="s">
        <v>151</v>
      </c>
      <c r="C116" s="15" t="s">
        <v>40</v>
      </c>
      <c r="D116" s="15">
        <v>2</v>
      </c>
      <c r="E116" s="19"/>
      <c r="F116" s="16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</row>
    <row r="117" spans="1:20" s="18" customFormat="1" x14ac:dyDescent="0.3">
      <c r="A117" s="15">
        <f t="shared" si="9"/>
        <v>91</v>
      </c>
      <c r="B117" s="30" t="s">
        <v>152</v>
      </c>
      <c r="C117" s="15" t="s">
        <v>40</v>
      </c>
      <c r="D117" s="15">
        <v>2</v>
      </c>
      <c r="E117" s="19"/>
      <c r="F117" s="16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</row>
    <row r="118" spans="1:20" s="18" customFormat="1" ht="41.4" x14ac:dyDescent="0.3">
      <c r="A118" s="15">
        <f t="shared" si="9"/>
        <v>92</v>
      </c>
      <c r="B118" s="22" t="s">
        <v>153</v>
      </c>
      <c r="C118" s="15" t="s">
        <v>39</v>
      </c>
      <c r="D118" s="15">
        <v>97</v>
      </c>
      <c r="E118" s="19"/>
      <c r="F118" s="16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</row>
    <row r="119" spans="1:20" s="18" customFormat="1" x14ac:dyDescent="0.3">
      <c r="A119" s="15">
        <f t="shared" si="9"/>
        <v>93</v>
      </c>
      <c r="B119" s="30" t="s">
        <v>137</v>
      </c>
      <c r="C119" s="15" t="s">
        <v>39</v>
      </c>
      <c r="D119" s="15">
        <v>97</v>
      </c>
      <c r="E119" s="19"/>
      <c r="F119" s="16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</row>
    <row r="120" spans="1:20" s="18" customFormat="1" x14ac:dyDescent="0.3">
      <c r="A120" s="15">
        <f t="shared" si="9"/>
        <v>94</v>
      </c>
      <c r="B120" s="30" t="s">
        <v>106</v>
      </c>
      <c r="C120" s="15" t="s">
        <v>48</v>
      </c>
      <c r="D120" s="15">
        <v>10</v>
      </c>
      <c r="E120" s="19"/>
      <c r="F120" s="16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</row>
    <row r="121" spans="1:20" s="18" customFormat="1" ht="41.4" x14ac:dyDescent="0.3">
      <c r="A121" s="15">
        <f t="shared" si="9"/>
        <v>95</v>
      </c>
      <c r="B121" s="22" t="s">
        <v>154</v>
      </c>
      <c r="C121" s="15" t="s">
        <v>39</v>
      </c>
      <c r="D121" s="15">
        <v>22</v>
      </c>
      <c r="E121" s="19"/>
      <c r="F121" s="16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</row>
    <row r="122" spans="1:20" s="18" customFormat="1" x14ac:dyDescent="0.3">
      <c r="A122" s="15">
        <f t="shared" si="9"/>
        <v>96</v>
      </c>
      <c r="B122" s="30" t="s">
        <v>138</v>
      </c>
      <c r="C122" s="15" t="s">
        <v>39</v>
      </c>
      <c r="D122" s="15">
        <v>22</v>
      </c>
      <c r="E122" s="19"/>
      <c r="F122" s="16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</row>
    <row r="123" spans="1:20" s="18" customFormat="1" x14ac:dyDescent="0.3">
      <c r="A123" s="15">
        <f t="shared" si="9"/>
        <v>97</v>
      </c>
      <c r="B123" s="30" t="s">
        <v>106</v>
      </c>
      <c r="C123" s="15" t="s">
        <v>39</v>
      </c>
      <c r="D123" s="15">
        <v>2.5</v>
      </c>
      <c r="E123" s="19"/>
      <c r="F123" s="16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</row>
    <row r="124" spans="1:20" s="18" customFormat="1" ht="27.6" x14ac:dyDescent="0.3">
      <c r="A124" s="15">
        <f t="shared" si="9"/>
        <v>98</v>
      </c>
      <c r="B124" s="22" t="s">
        <v>155</v>
      </c>
      <c r="C124" s="15" t="s">
        <v>39</v>
      </c>
      <c r="D124" s="15">
        <v>120</v>
      </c>
      <c r="E124" s="19"/>
      <c r="F124" s="16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</row>
    <row r="125" spans="1:20" s="18" customFormat="1" x14ac:dyDescent="0.3">
      <c r="A125" s="15">
        <f t="shared" si="9"/>
        <v>99</v>
      </c>
      <c r="B125" s="30" t="s">
        <v>139</v>
      </c>
      <c r="C125" s="15" t="s">
        <v>39</v>
      </c>
      <c r="D125" s="15">
        <v>120</v>
      </c>
      <c r="E125" s="19"/>
      <c r="F125" s="16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</row>
    <row r="126" spans="1:20" s="18" customFormat="1" x14ac:dyDescent="0.3">
      <c r="A126" s="15">
        <f t="shared" si="9"/>
        <v>100</v>
      </c>
      <c r="B126" s="30" t="s">
        <v>156</v>
      </c>
      <c r="C126" s="15" t="s">
        <v>40</v>
      </c>
      <c r="D126" s="15">
        <v>4</v>
      </c>
      <c r="E126" s="19"/>
      <c r="F126" s="16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</row>
    <row r="127" spans="1:20" s="18" customFormat="1" x14ac:dyDescent="0.3">
      <c r="A127" s="15">
        <f t="shared" si="9"/>
        <v>101</v>
      </c>
      <c r="B127" s="30" t="s">
        <v>157</v>
      </c>
      <c r="C127" s="15" t="s">
        <v>40</v>
      </c>
      <c r="D127" s="15">
        <v>2</v>
      </c>
      <c r="E127" s="19"/>
      <c r="F127" s="16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</row>
    <row r="128" spans="1:20" s="18" customFormat="1" x14ac:dyDescent="0.3">
      <c r="A128" s="15">
        <f t="shared" si="9"/>
        <v>102</v>
      </c>
      <c r="B128" s="30" t="s">
        <v>158</v>
      </c>
      <c r="C128" s="15" t="s">
        <v>40</v>
      </c>
      <c r="D128" s="15">
        <v>2</v>
      </c>
      <c r="E128" s="19"/>
      <c r="F128" s="16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</row>
    <row r="129" spans="1:20" x14ac:dyDescent="0.3">
      <c r="A129" s="5"/>
      <c r="B129" s="21" t="s">
        <v>10</v>
      </c>
      <c r="C129" s="5"/>
      <c r="D129" s="5"/>
      <c r="E129" s="7"/>
      <c r="F129" s="20">
        <f>F109+F118+F121+F124</f>
        <v>0</v>
      </c>
    </row>
    <row r="130" spans="1:20" x14ac:dyDescent="0.3">
      <c r="A130" s="5"/>
      <c r="B130" s="21" t="s">
        <v>11</v>
      </c>
      <c r="C130" s="5"/>
      <c r="D130" s="5"/>
      <c r="E130" s="7"/>
      <c r="F130" s="20">
        <f>SUM(F109:F128)-F129</f>
        <v>0</v>
      </c>
    </row>
    <row r="131" spans="1:20" s="18" customFormat="1" x14ac:dyDescent="0.3">
      <c r="A131" s="15"/>
      <c r="B131" s="22"/>
      <c r="C131" s="15"/>
      <c r="D131" s="27"/>
      <c r="E131" s="19"/>
      <c r="F131" s="16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</row>
    <row r="132" spans="1:20" s="2" customFormat="1" ht="15.6" x14ac:dyDescent="0.3">
      <c r="A132" s="32" t="s">
        <v>140</v>
      </c>
      <c r="B132" s="33"/>
      <c r="C132" s="33"/>
      <c r="D132" s="33"/>
      <c r="E132" s="33"/>
      <c r="F132" s="2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</row>
    <row r="133" spans="1:20" s="18" customFormat="1" x14ac:dyDescent="0.3">
      <c r="A133" s="15">
        <f>A128+1</f>
        <v>103</v>
      </c>
      <c r="B133" s="22" t="s">
        <v>159</v>
      </c>
      <c r="C133" s="15" t="s">
        <v>40</v>
      </c>
      <c r="D133" s="15">
        <v>16</v>
      </c>
      <c r="E133" s="19"/>
      <c r="F133" s="16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</row>
    <row r="134" spans="1:20" s="18" customFormat="1" x14ac:dyDescent="0.3">
      <c r="A134" s="15">
        <f>A133+1</f>
        <v>104</v>
      </c>
      <c r="B134" s="22" t="s">
        <v>160</v>
      </c>
      <c r="C134" s="15" t="s">
        <v>40</v>
      </c>
      <c r="D134" s="15">
        <v>2</v>
      </c>
      <c r="E134" s="19"/>
      <c r="F134" s="16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</row>
    <row r="135" spans="1:20" s="18" customFormat="1" x14ac:dyDescent="0.3">
      <c r="A135" s="15">
        <f t="shared" ref="A135:A191" si="10">A134+1</f>
        <v>105</v>
      </c>
      <c r="B135" s="30" t="s">
        <v>161</v>
      </c>
      <c r="C135" s="15" t="s">
        <v>40</v>
      </c>
      <c r="D135" s="15">
        <v>1</v>
      </c>
      <c r="E135" s="19"/>
      <c r="F135" s="16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</row>
    <row r="136" spans="1:20" s="18" customFormat="1" x14ac:dyDescent="0.3">
      <c r="A136" s="15">
        <f t="shared" si="10"/>
        <v>106</v>
      </c>
      <c r="B136" s="30" t="s">
        <v>162</v>
      </c>
      <c r="C136" s="15" t="s">
        <v>40</v>
      </c>
      <c r="D136" s="15">
        <v>10</v>
      </c>
      <c r="E136" s="19"/>
      <c r="F136" s="16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</row>
    <row r="137" spans="1:20" s="18" customFormat="1" x14ac:dyDescent="0.3">
      <c r="A137" s="15">
        <f t="shared" si="10"/>
        <v>107</v>
      </c>
      <c r="B137" s="30" t="s">
        <v>163</v>
      </c>
      <c r="C137" s="15" t="s">
        <v>40</v>
      </c>
      <c r="D137" s="15">
        <v>5</v>
      </c>
      <c r="E137" s="19"/>
      <c r="F137" s="16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</row>
    <row r="138" spans="1:20" s="18" customFormat="1" x14ac:dyDescent="0.3">
      <c r="A138" s="15">
        <f t="shared" si="10"/>
        <v>108</v>
      </c>
      <c r="B138" s="30" t="s">
        <v>164</v>
      </c>
      <c r="C138" s="15" t="s">
        <v>40</v>
      </c>
      <c r="D138" s="15">
        <v>1</v>
      </c>
      <c r="E138" s="19"/>
      <c r="F138" s="16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</row>
    <row r="139" spans="1:20" s="18" customFormat="1" x14ac:dyDescent="0.3">
      <c r="A139" s="15">
        <f t="shared" si="10"/>
        <v>109</v>
      </c>
      <c r="B139" s="30" t="s">
        <v>165</v>
      </c>
      <c r="C139" s="15" t="s">
        <v>40</v>
      </c>
      <c r="D139" s="15">
        <v>1</v>
      </c>
      <c r="E139" s="19"/>
      <c r="F139" s="16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</row>
    <row r="140" spans="1:20" s="18" customFormat="1" x14ac:dyDescent="0.3">
      <c r="A140" s="15">
        <f t="shared" si="10"/>
        <v>110</v>
      </c>
      <c r="B140" s="30" t="s">
        <v>166</v>
      </c>
      <c r="C140" s="15" t="s">
        <v>40</v>
      </c>
      <c r="D140" s="15">
        <v>4</v>
      </c>
      <c r="E140" s="19"/>
      <c r="F140" s="16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</row>
    <row r="141" spans="1:20" s="18" customFormat="1" x14ac:dyDescent="0.3">
      <c r="A141" s="15">
        <f t="shared" si="10"/>
        <v>111</v>
      </c>
      <c r="B141" s="30" t="s">
        <v>167</v>
      </c>
      <c r="C141" s="15" t="s">
        <v>40</v>
      </c>
      <c r="D141" s="15">
        <v>1</v>
      </c>
      <c r="E141" s="19"/>
      <c r="F141" s="16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</row>
    <row r="142" spans="1:20" s="18" customFormat="1" x14ac:dyDescent="0.3">
      <c r="A142" s="15">
        <f t="shared" si="10"/>
        <v>112</v>
      </c>
      <c r="B142" s="30" t="s">
        <v>168</v>
      </c>
      <c r="C142" s="15" t="s">
        <v>40</v>
      </c>
      <c r="D142" s="15">
        <v>5</v>
      </c>
      <c r="E142" s="19"/>
      <c r="F142" s="16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</row>
    <row r="143" spans="1:20" s="18" customFormat="1" x14ac:dyDescent="0.3">
      <c r="A143" s="15">
        <f t="shared" si="10"/>
        <v>113</v>
      </c>
      <c r="B143" s="30" t="s">
        <v>169</v>
      </c>
      <c r="C143" s="15" t="s">
        <v>40</v>
      </c>
      <c r="D143" s="15">
        <v>3</v>
      </c>
      <c r="E143" s="19"/>
      <c r="F143" s="16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</row>
    <row r="144" spans="1:20" s="18" customFormat="1" x14ac:dyDescent="0.3">
      <c r="A144" s="15">
        <f t="shared" si="10"/>
        <v>114</v>
      </c>
      <c r="B144" s="30" t="s">
        <v>170</v>
      </c>
      <c r="C144" s="15" t="s">
        <v>40</v>
      </c>
      <c r="D144" s="15">
        <v>2</v>
      </c>
      <c r="E144" s="19"/>
      <c r="F144" s="16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</row>
    <row r="145" spans="1:20" s="18" customFormat="1" x14ac:dyDescent="0.3">
      <c r="A145" s="15">
        <f t="shared" si="10"/>
        <v>115</v>
      </c>
      <c r="B145" s="30" t="s">
        <v>171</v>
      </c>
      <c r="C145" s="15" t="s">
        <v>40</v>
      </c>
      <c r="D145" s="15">
        <v>1</v>
      </c>
      <c r="E145" s="19"/>
      <c r="F145" s="16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</row>
    <row r="146" spans="1:20" s="18" customFormat="1" x14ac:dyDescent="0.3">
      <c r="A146" s="15">
        <f t="shared" si="10"/>
        <v>116</v>
      </c>
      <c r="B146" s="30" t="s">
        <v>172</v>
      </c>
      <c r="C146" s="15" t="s">
        <v>40</v>
      </c>
      <c r="D146" s="15">
        <v>1</v>
      </c>
      <c r="E146" s="19"/>
      <c r="F146" s="16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</row>
    <row r="147" spans="1:20" s="18" customFormat="1" x14ac:dyDescent="0.3">
      <c r="A147" s="15">
        <f t="shared" si="10"/>
        <v>117</v>
      </c>
      <c r="B147" s="30" t="s">
        <v>173</v>
      </c>
      <c r="C147" s="15" t="s">
        <v>40</v>
      </c>
      <c r="D147" s="15">
        <v>1</v>
      </c>
      <c r="E147" s="19"/>
      <c r="F147" s="16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</row>
    <row r="148" spans="1:20" s="18" customFormat="1" x14ac:dyDescent="0.3">
      <c r="A148" s="15">
        <f t="shared" si="10"/>
        <v>118</v>
      </c>
      <c r="B148" s="30" t="s">
        <v>174</v>
      </c>
      <c r="C148" s="15" t="s">
        <v>40</v>
      </c>
      <c r="D148" s="15">
        <v>1</v>
      </c>
      <c r="E148" s="19"/>
      <c r="F148" s="16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</row>
    <row r="149" spans="1:20" s="18" customFormat="1" x14ac:dyDescent="0.3">
      <c r="A149" s="15">
        <f t="shared" si="10"/>
        <v>119</v>
      </c>
      <c r="B149" s="22" t="s">
        <v>175</v>
      </c>
      <c r="C149" s="15" t="s">
        <v>40</v>
      </c>
      <c r="D149" s="15">
        <v>1</v>
      </c>
      <c r="E149" s="19"/>
      <c r="F149" s="16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</row>
    <row r="150" spans="1:20" s="18" customFormat="1" x14ac:dyDescent="0.3">
      <c r="A150" s="15">
        <f t="shared" si="10"/>
        <v>120</v>
      </c>
      <c r="B150" s="30" t="s">
        <v>176</v>
      </c>
      <c r="C150" s="15" t="s">
        <v>40</v>
      </c>
      <c r="D150" s="15">
        <v>1</v>
      </c>
      <c r="E150" s="19"/>
      <c r="F150" s="16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</row>
    <row r="151" spans="1:20" s="18" customFormat="1" x14ac:dyDescent="0.3">
      <c r="A151" s="15">
        <f t="shared" si="10"/>
        <v>121</v>
      </c>
      <c r="B151" s="22" t="s">
        <v>177</v>
      </c>
      <c r="C151" s="15" t="s">
        <v>40</v>
      </c>
      <c r="D151" s="15">
        <v>2</v>
      </c>
      <c r="E151" s="19"/>
      <c r="F151" s="16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</row>
    <row r="152" spans="1:20" s="18" customFormat="1" x14ac:dyDescent="0.3">
      <c r="A152" s="15">
        <f t="shared" si="10"/>
        <v>122</v>
      </c>
      <c r="B152" s="30" t="s">
        <v>178</v>
      </c>
      <c r="C152" s="15" t="s">
        <v>40</v>
      </c>
      <c r="D152" s="15">
        <v>1</v>
      </c>
      <c r="E152" s="19"/>
      <c r="F152" s="16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</row>
    <row r="153" spans="1:20" s="18" customFormat="1" x14ac:dyDescent="0.3">
      <c r="A153" s="15">
        <f t="shared" si="10"/>
        <v>123</v>
      </c>
      <c r="B153" s="30" t="s">
        <v>179</v>
      </c>
      <c r="C153" s="15" t="s">
        <v>40</v>
      </c>
      <c r="D153" s="15">
        <v>1</v>
      </c>
      <c r="E153" s="19"/>
      <c r="F153" s="16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</row>
    <row r="154" spans="1:20" s="18" customFormat="1" x14ac:dyDescent="0.3">
      <c r="A154" s="15">
        <f t="shared" si="10"/>
        <v>124</v>
      </c>
      <c r="B154" s="22" t="s">
        <v>180</v>
      </c>
      <c r="C154" s="15" t="s">
        <v>40</v>
      </c>
      <c r="D154" s="15">
        <v>1</v>
      </c>
      <c r="E154" s="19"/>
      <c r="F154" s="16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</row>
    <row r="155" spans="1:20" s="18" customFormat="1" x14ac:dyDescent="0.3">
      <c r="A155" s="15">
        <f t="shared" si="10"/>
        <v>125</v>
      </c>
      <c r="B155" s="30" t="s">
        <v>181</v>
      </c>
      <c r="C155" s="15" t="s">
        <v>40</v>
      </c>
      <c r="D155" s="15">
        <v>1</v>
      </c>
      <c r="E155" s="19"/>
      <c r="F155" s="16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</row>
    <row r="156" spans="1:20" s="18" customFormat="1" x14ac:dyDescent="0.3">
      <c r="A156" s="15">
        <f t="shared" si="10"/>
        <v>126</v>
      </c>
      <c r="B156" s="30" t="s">
        <v>182</v>
      </c>
      <c r="C156" s="15" t="s">
        <v>40</v>
      </c>
      <c r="D156" s="15">
        <v>1</v>
      </c>
      <c r="E156" s="19"/>
      <c r="F156" s="16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</row>
    <row r="157" spans="1:20" s="18" customFormat="1" ht="41.4" x14ac:dyDescent="0.3">
      <c r="A157" s="15">
        <f t="shared" si="10"/>
        <v>127</v>
      </c>
      <c r="B157" s="22" t="s">
        <v>183</v>
      </c>
      <c r="C157" s="15" t="s">
        <v>38</v>
      </c>
      <c r="D157" s="15">
        <v>29.79</v>
      </c>
      <c r="E157" s="19"/>
      <c r="F157" s="16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</row>
    <row r="158" spans="1:20" s="18" customFormat="1" ht="41.4" x14ac:dyDescent="0.3">
      <c r="A158" s="15">
        <f t="shared" si="10"/>
        <v>128</v>
      </c>
      <c r="B158" s="22" t="s">
        <v>184</v>
      </c>
      <c r="C158" s="15" t="s">
        <v>38</v>
      </c>
      <c r="D158" s="15">
        <v>16.3</v>
      </c>
      <c r="E158" s="19"/>
      <c r="F158" s="16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</row>
    <row r="159" spans="1:20" s="18" customFormat="1" x14ac:dyDescent="0.3">
      <c r="A159" s="15">
        <f t="shared" si="10"/>
        <v>129</v>
      </c>
      <c r="B159" s="30" t="s">
        <v>185</v>
      </c>
      <c r="C159" s="15" t="s">
        <v>39</v>
      </c>
      <c r="D159" s="15">
        <v>8.1999999999999993</v>
      </c>
      <c r="E159" s="19"/>
      <c r="F159" s="16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</row>
    <row r="160" spans="1:20" s="18" customFormat="1" x14ac:dyDescent="0.3">
      <c r="A160" s="15">
        <f t="shared" si="10"/>
        <v>130</v>
      </c>
      <c r="B160" s="30" t="s">
        <v>186</v>
      </c>
      <c r="C160" s="15" t="s">
        <v>39</v>
      </c>
      <c r="D160" s="15">
        <v>6.2</v>
      </c>
      <c r="E160" s="19"/>
      <c r="F160" s="16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</row>
    <row r="161" spans="1:20" s="18" customFormat="1" x14ac:dyDescent="0.3">
      <c r="A161" s="15">
        <f t="shared" si="10"/>
        <v>131</v>
      </c>
      <c r="B161" s="30" t="s">
        <v>187</v>
      </c>
      <c r="C161" s="15" t="s">
        <v>39</v>
      </c>
      <c r="D161" s="15">
        <v>9.6999999999999993</v>
      </c>
      <c r="E161" s="19"/>
      <c r="F161" s="16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</row>
    <row r="162" spans="1:20" s="18" customFormat="1" x14ac:dyDescent="0.3">
      <c r="A162" s="15">
        <f t="shared" si="10"/>
        <v>132</v>
      </c>
      <c r="B162" s="30" t="s">
        <v>188</v>
      </c>
      <c r="C162" s="15" t="s">
        <v>39</v>
      </c>
      <c r="D162" s="15">
        <v>4.7</v>
      </c>
      <c r="E162" s="19"/>
      <c r="F162" s="16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</row>
    <row r="163" spans="1:20" s="18" customFormat="1" x14ac:dyDescent="0.3">
      <c r="A163" s="15">
        <f t="shared" si="10"/>
        <v>133</v>
      </c>
      <c r="B163" s="30" t="s">
        <v>189</v>
      </c>
      <c r="C163" s="15" t="s">
        <v>39</v>
      </c>
      <c r="D163" s="15">
        <v>4.3</v>
      </c>
      <c r="E163" s="19"/>
      <c r="F163" s="16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</row>
    <row r="164" spans="1:20" s="18" customFormat="1" x14ac:dyDescent="0.3">
      <c r="A164" s="15">
        <f t="shared" si="10"/>
        <v>134</v>
      </c>
      <c r="B164" s="30" t="s">
        <v>190</v>
      </c>
      <c r="C164" s="15" t="s">
        <v>39</v>
      </c>
      <c r="D164" s="15">
        <v>10.3</v>
      </c>
      <c r="E164" s="19"/>
      <c r="F164" s="16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</row>
    <row r="165" spans="1:20" s="18" customFormat="1" x14ac:dyDescent="0.3">
      <c r="A165" s="15">
        <f t="shared" si="10"/>
        <v>135</v>
      </c>
      <c r="B165" s="30" t="s">
        <v>191</v>
      </c>
      <c r="C165" s="15" t="s">
        <v>39</v>
      </c>
      <c r="D165" s="15">
        <v>4.0999999999999996</v>
      </c>
      <c r="E165" s="19"/>
      <c r="F165" s="16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</row>
    <row r="166" spans="1:20" s="18" customFormat="1" x14ac:dyDescent="0.3">
      <c r="A166" s="15">
        <f t="shared" si="10"/>
        <v>136</v>
      </c>
      <c r="B166" s="30" t="s">
        <v>192</v>
      </c>
      <c r="C166" s="15" t="s">
        <v>39</v>
      </c>
      <c r="D166" s="15">
        <v>0.9</v>
      </c>
      <c r="E166" s="19"/>
      <c r="F166" s="16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</row>
    <row r="167" spans="1:20" s="18" customFormat="1" x14ac:dyDescent="0.3">
      <c r="A167" s="15">
        <f t="shared" si="10"/>
        <v>137</v>
      </c>
      <c r="B167" s="30" t="s">
        <v>193</v>
      </c>
      <c r="C167" s="15" t="s">
        <v>40</v>
      </c>
      <c r="D167" s="15">
        <v>2</v>
      </c>
      <c r="E167" s="19"/>
      <c r="F167" s="16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</row>
    <row r="168" spans="1:20" s="18" customFormat="1" x14ac:dyDescent="0.3">
      <c r="A168" s="15">
        <f t="shared" si="10"/>
        <v>138</v>
      </c>
      <c r="B168" s="30" t="s">
        <v>194</v>
      </c>
      <c r="C168" s="15" t="s">
        <v>40</v>
      </c>
      <c r="D168" s="15">
        <v>2</v>
      </c>
      <c r="E168" s="19"/>
      <c r="F168" s="16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</row>
    <row r="169" spans="1:20" s="18" customFormat="1" x14ac:dyDescent="0.3">
      <c r="A169" s="15">
        <f t="shared" si="10"/>
        <v>139</v>
      </c>
      <c r="B169" s="30" t="s">
        <v>195</v>
      </c>
      <c r="C169" s="15" t="s">
        <v>40</v>
      </c>
      <c r="D169" s="15">
        <v>1</v>
      </c>
      <c r="E169" s="19"/>
      <c r="F169" s="16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</row>
    <row r="170" spans="1:20" s="18" customFormat="1" x14ac:dyDescent="0.3">
      <c r="A170" s="15">
        <f t="shared" si="10"/>
        <v>140</v>
      </c>
      <c r="B170" s="30" t="s">
        <v>196</v>
      </c>
      <c r="C170" s="15" t="s">
        <v>40</v>
      </c>
      <c r="D170" s="15">
        <v>1</v>
      </c>
      <c r="E170" s="19"/>
      <c r="F170" s="16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</row>
    <row r="171" spans="1:20" s="18" customFormat="1" x14ac:dyDescent="0.3">
      <c r="A171" s="15">
        <f t="shared" si="10"/>
        <v>141</v>
      </c>
      <c r="B171" s="30" t="s">
        <v>197</v>
      </c>
      <c r="C171" s="15" t="s">
        <v>40</v>
      </c>
      <c r="D171" s="15">
        <v>1</v>
      </c>
      <c r="E171" s="19"/>
      <c r="F171" s="16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</row>
    <row r="172" spans="1:20" s="18" customFormat="1" x14ac:dyDescent="0.3">
      <c r="A172" s="15">
        <f t="shared" si="10"/>
        <v>142</v>
      </c>
      <c r="B172" s="30" t="s">
        <v>198</v>
      </c>
      <c r="C172" s="15" t="s">
        <v>40</v>
      </c>
      <c r="D172" s="15">
        <v>1</v>
      </c>
      <c r="E172" s="19"/>
      <c r="F172" s="16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</row>
    <row r="173" spans="1:20" s="18" customFormat="1" x14ac:dyDescent="0.3">
      <c r="A173" s="15">
        <f t="shared" si="10"/>
        <v>143</v>
      </c>
      <c r="B173" s="30" t="s">
        <v>199</v>
      </c>
      <c r="C173" s="15" t="s">
        <v>40</v>
      </c>
      <c r="D173" s="15">
        <v>1</v>
      </c>
      <c r="E173" s="19"/>
      <c r="F173" s="16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</row>
    <row r="174" spans="1:20" s="18" customFormat="1" x14ac:dyDescent="0.3">
      <c r="A174" s="15">
        <f t="shared" si="10"/>
        <v>144</v>
      </c>
      <c r="B174" s="30" t="s">
        <v>200</v>
      </c>
      <c r="C174" s="15" t="s">
        <v>40</v>
      </c>
      <c r="D174" s="15">
        <v>1</v>
      </c>
      <c r="E174" s="19"/>
      <c r="F174" s="16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</row>
    <row r="175" spans="1:20" s="18" customFormat="1" x14ac:dyDescent="0.3">
      <c r="A175" s="15">
        <f t="shared" si="10"/>
        <v>145</v>
      </c>
      <c r="B175" s="30" t="s">
        <v>201</v>
      </c>
      <c r="C175" s="15" t="s">
        <v>40</v>
      </c>
      <c r="D175" s="15">
        <v>1</v>
      </c>
      <c r="E175" s="19"/>
      <c r="F175" s="16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</row>
    <row r="176" spans="1:20" s="18" customFormat="1" x14ac:dyDescent="0.3">
      <c r="A176" s="15">
        <f t="shared" si="10"/>
        <v>146</v>
      </c>
      <c r="B176" s="30" t="s">
        <v>202</v>
      </c>
      <c r="C176" s="15" t="s">
        <v>40</v>
      </c>
      <c r="D176" s="15">
        <v>1</v>
      </c>
      <c r="E176" s="19"/>
      <c r="F176" s="16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</row>
    <row r="177" spans="1:20" s="18" customFormat="1" x14ac:dyDescent="0.3">
      <c r="A177" s="15">
        <f t="shared" si="10"/>
        <v>147</v>
      </c>
      <c r="B177" s="30" t="s">
        <v>203</v>
      </c>
      <c r="C177" s="15" t="s">
        <v>40</v>
      </c>
      <c r="D177" s="15">
        <v>1</v>
      </c>
      <c r="E177" s="19"/>
      <c r="F177" s="16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</row>
    <row r="178" spans="1:20" s="18" customFormat="1" ht="27.6" x14ac:dyDescent="0.3">
      <c r="A178" s="15">
        <f t="shared" si="10"/>
        <v>148</v>
      </c>
      <c r="B178" s="22" t="s">
        <v>204</v>
      </c>
      <c r="C178" s="15" t="s">
        <v>36</v>
      </c>
      <c r="D178" s="15">
        <v>2.8759999999999999</v>
      </c>
      <c r="E178" s="19"/>
      <c r="F178" s="16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</row>
    <row r="179" spans="1:20" s="18" customFormat="1" x14ac:dyDescent="0.3">
      <c r="A179" s="15">
        <f t="shared" si="10"/>
        <v>149</v>
      </c>
      <c r="B179" s="30" t="s">
        <v>141</v>
      </c>
      <c r="C179" s="15" t="s">
        <v>36</v>
      </c>
      <c r="D179" s="15">
        <v>2.8759999999999999</v>
      </c>
      <c r="E179" s="19"/>
      <c r="F179" s="16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</row>
    <row r="180" spans="1:20" s="18" customFormat="1" x14ac:dyDescent="0.3">
      <c r="A180" s="15">
        <f t="shared" si="10"/>
        <v>150</v>
      </c>
      <c r="B180" s="30" t="s">
        <v>205</v>
      </c>
      <c r="C180" s="15" t="s">
        <v>40</v>
      </c>
      <c r="D180" s="15">
        <v>4</v>
      </c>
      <c r="E180" s="19"/>
      <c r="F180" s="16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</row>
    <row r="181" spans="1:20" s="18" customFormat="1" ht="41.4" x14ac:dyDescent="0.3">
      <c r="A181" s="15">
        <f t="shared" si="10"/>
        <v>151</v>
      </c>
      <c r="B181" s="22" t="s">
        <v>206</v>
      </c>
      <c r="C181" s="15" t="s">
        <v>38</v>
      </c>
      <c r="D181" s="15">
        <v>10.26</v>
      </c>
      <c r="E181" s="19"/>
      <c r="F181" s="16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</row>
    <row r="182" spans="1:20" s="18" customFormat="1" x14ac:dyDescent="0.3">
      <c r="A182" s="15">
        <f t="shared" si="10"/>
        <v>152</v>
      </c>
      <c r="B182" s="30" t="s">
        <v>207</v>
      </c>
      <c r="C182" s="15" t="s">
        <v>39</v>
      </c>
      <c r="D182" s="15">
        <v>14.4</v>
      </c>
      <c r="E182" s="19"/>
      <c r="F182" s="16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</row>
    <row r="183" spans="1:20" s="18" customFormat="1" x14ac:dyDescent="0.3">
      <c r="A183" s="15">
        <f t="shared" si="10"/>
        <v>153</v>
      </c>
      <c r="B183" s="30" t="s">
        <v>208</v>
      </c>
      <c r="C183" s="15" t="s">
        <v>39</v>
      </c>
      <c r="D183" s="15">
        <v>5.8</v>
      </c>
      <c r="E183" s="19"/>
      <c r="F183" s="16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</row>
    <row r="184" spans="1:20" s="18" customFormat="1" x14ac:dyDescent="0.3">
      <c r="A184" s="15">
        <f t="shared" si="10"/>
        <v>154</v>
      </c>
      <c r="B184" s="30" t="s">
        <v>209</v>
      </c>
      <c r="C184" s="15" t="s">
        <v>40</v>
      </c>
      <c r="D184" s="15">
        <v>8</v>
      </c>
      <c r="E184" s="19"/>
      <c r="F184" s="16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</row>
    <row r="185" spans="1:20" s="18" customFormat="1" x14ac:dyDescent="0.3">
      <c r="A185" s="15">
        <f t="shared" si="10"/>
        <v>155</v>
      </c>
      <c r="B185" s="30" t="s">
        <v>210</v>
      </c>
      <c r="C185" s="15" t="s">
        <v>40</v>
      </c>
      <c r="D185" s="15">
        <v>1</v>
      </c>
      <c r="E185" s="19"/>
      <c r="F185" s="16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</row>
    <row r="186" spans="1:20" s="18" customFormat="1" x14ac:dyDescent="0.3">
      <c r="A186" s="15">
        <f t="shared" si="10"/>
        <v>156</v>
      </c>
      <c r="B186" s="30" t="s">
        <v>211</v>
      </c>
      <c r="C186" s="15" t="s">
        <v>40</v>
      </c>
      <c r="D186" s="15">
        <v>8</v>
      </c>
      <c r="E186" s="19"/>
      <c r="F186" s="16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</row>
    <row r="187" spans="1:20" s="18" customFormat="1" x14ac:dyDescent="0.3">
      <c r="A187" s="15">
        <f t="shared" si="10"/>
        <v>157</v>
      </c>
      <c r="B187" s="30" t="s">
        <v>212</v>
      </c>
      <c r="C187" s="15" t="s">
        <v>40</v>
      </c>
      <c r="D187" s="15">
        <v>2</v>
      </c>
      <c r="E187" s="19"/>
      <c r="F187" s="16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</row>
    <row r="188" spans="1:20" s="18" customFormat="1" x14ac:dyDescent="0.3">
      <c r="A188" s="15">
        <f t="shared" si="10"/>
        <v>158</v>
      </c>
      <c r="B188" s="30" t="s">
        <v>213</v>
      </c>
      <c r="C188" s="15" t="s">
        <v>40</v>
      </c>
      <c r="D188" s="15">
        <v>2</v>
      </c>
      <c r="E188" s="19"/>
      <c r="F188" s="16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</row>
    <row r="189" spans="1:20" s="18" customFormat="1" x14ac:dyDescent="0.3">
      <c r="A189" s="15">
        <f t="shared" si="10"/>
        <v>159</v>
      </c>
      <c r="B189" s="30" t="s">
        <v>214</v>
      </c>
      <c r="C189" s="15" t="s">
        <v>40</v>
      </c>
      <c r="D189" s="15">
        <v>4</v>
      </c>
      <c r="E189" s="19"/>
      <c r="F189" s="16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</row>
    <row r="190" spans="1:20" s="18" customFormat="1" x14ac:dyDescent="0.3">
      <c r="A190" s="15">
        <f t="shared" si="10"/>
        <v>160</v>
      </c>
      <c r="B190" s="30" t="s">
        <v>215</v>
      </c>
      <c r="C190" s="15" t="s">
        <v>40</v>
      </c>
      <c r="D190" s="15">
        <v>4</v>
      </c>
      <c r="E190" s="19"/>
      <c r="F190" s="16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</row>
    <row r="191" spans="1:20" s="18" customFormat="1" x14ac:dyDescent="0.3">
      <c r="A191" s="15">
        <f t="shared" si="10"/>
        <v>161</v>
      </c>
      <c r="B191" s="30" t="s">
        <v>216</v>
      </c>
      <c r="C191" s="15" t="s">
        <v>40</v>
      </c>
      <c r="D191" s="15">
        <v>1</v>
      </c>
      <c r="E191" s="19"/>
      <c r="F191" s="16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</row>
    <row r="192" spans="1:20" x14ac:dyDescent="0.3">
      <c r="A192" s="5"/>
      <c r="B192" s="21" t="s">
        <v>10</v>
      </c>
      <c r="C192" s="5"/>
      <c r="D192" s="5"/>
      <c r="E192" s="7"/>
      <c r="F192" s="20">
        <f>F133+F134+F149+F151+F154+F157+F178+F181</f>
        <v>0</v>
      </c>
    </row>
    <row r="193" spans="1:20" x14ac:dyDescent="0.3">
      <c r="A193" s="5"/>
      <c r="B193" s="21" t="s">
        <v>11</v>
      </c>
      <c r="C193" s="5"/>
      <c r="D193" s="5"/>
      <c r="E193" s="7"/>
      <c r="F193" s="20">
        <f>SUM(F133:F191)-F192</f>
        <v>0</v>
      </c>
    </row>
    <row r="194" spans="1:20" s="18" customFormat="1" x14ac:dyDescent="0.3">
      <c r="A194" s="15"/>
      <c r="B194" s="22"/>
      <c r="C194" s="15"/>
      <c r="D194" s="27"/>
      <c r="E194" s="19"/>
      <c r="F194" s="16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</row>
    <row r="195" spans="1:20" s="2" customFormat="1" ht="15.6" x14ac:dyDescent="0.3">
      <c r="A195" s="32" t="s">
        <v>142</v>
      </c>
      <c r="B195" s="33"/>
      <c r="C195" s="33"/>
      <c r="D195" s="33"/>
      <c r="E195" s="33"/>
      <c r="F195" s="2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</row>
    <row r="196" spans="1:20" s="18" customFormat="1" x14ac:dyDescent="0.3">
      <c r="A196" s="15">
        <f>A191+1</f>
        <v>162</v>
      </c>
      <c r="B196" s="22" t="s">
        <v>217</v>
      </c>
      <c r="C196" s="15" t="s">
        <v>40</v>
      </c>
      <c r="D196" s="15">
        <v>1</v>
      </c>
      <c r="E196" s="19"/>
      <c r="F196" s="16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</row>
    <row r="197" spans="1:20" s="18" customFormat="1" x14ac:dyDescent="0.3">
      <c r="A197" s="15">
        <f>A196+1</f>
        <v>163</v>
      </c>
      <c r="B197" s="30" t="s">
        <v>218</v>
      </c>
      <c r="C197" s="15" t="s">
        <v>40</v>
      </c>
      <c r="D197" s="15">
        <v>1</v>
      </c>
      <c r="E197" s="19"/>
      <c r="F197" s="16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</row>
    <row r="198" spans="1:20" s="18" customFormat="1" x14ac:dyDescent="0.3">
      <c r="A198" s="15">
        <f t="shared" ref="A198:A217" si="11">A197+1</f>
        <v>164</v>
      </c>
      <c r="B198" s="22" t="s">
        <v>219</v>
      </c>
      <c r="C198" s="15" t="s">
        <v>40</v>
      </c>
      <c r="D198" s="15">
        <v>1</v>
      </c>
      <c r="E198" s="19"/>
      <c r="F198" s="16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</row>
    <row r="199" spans="1:20" s="18" customFormat="1" x14ac:dyDescent="0.3">
      <c r="A199" s="15">
        <f t="shared" si="11"/>
        <v>165</v>
      </c>
      <c r="B199" s="30" t="s">
        <v>220</v>
      </c>
      <c r="C199" s="15" t="s">
        <v>40</v>
      </c>
      <c r="D199" s="15">
        <v>1</v>
      </c>
      <c r="E199" s="19"/>
      <c r="F199" s="16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</row>
    <row r="200" spans="1:20" s="18" customFormat="1" x14ac:dyDescent="0.3">
      <c r="A200" s="15">
        <f t="shared" si="11"/>
        <v>166</v>
      </c>
      <c r="B200" s="22" t="s">
        <v>221</v>
      </c>
      <c r="C200" s="15" t="s">
        <v>40</v>
      </c>
      <c r="D200" s="15">
        <v>1</v>
      </c>
      <c r="E200" s="19"/>
      <c r="F200" s="16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</row>
    <row r="201" spans="1:20" s="18" customFormat="1" x14ac:dyDescent="0.3">
      <c r="A201" s="15">
        <f t="shared" si="11"/>
        <v>167</v>
      </c>
      <c r="B201" s="30" t="s">
        <v>222</v>
      </c>
      <c r="C201" s="15" t="s">
        <v>40</v>
      </c>
      <c r="D201" s="15">
        <v>1</v>
      </c>
      <c r="E201" s="19"/>
      <c r="F201" s="16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</row>
    <row r="202" spans="1:20" s="18" customFormat="1" ht="41.4" x14ac:dyDescent="0.3">
      <c r="A202" s="15">
        <f t="shared" si="11"/>
        <v>168</v>
      </c>
      <c r="B202" s="22" t="s">
        <v>223</v>
      </c>
      <c r="C202" s="15" t="s">
        <v>40</v>
      </c>
      <c r="D202" s="15">
        <v>2</v>
      </c>
      <c r="E202" s="19"/>
      <c r="F202" s="16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</row>
    <row r="203" spans="1:20" s="18" customFormat="1" x14ac:dyDescent="0.3">
      <c r="A203" s="15">
        <f t="shared" si="11"/>
        <v>169</v>
      </c>
      <c r="B203" s="30" t="s">
        <v>224</v>
      </c>
      <c r="C203" s="15" t="s">
        <v>40</v>
      </c>
      <c r="D203" s="15">
        <v>1</v>
      </c>
      <c r="E203" s="19"/>
      <c r="F203" s="16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</row>
    <row r="204" spans="1:20" s="18" customFormat="1" x14ac:dyDescent="0.3">
      <c r="A204" s="15">
        <f t="shared" si="11"/>
        <v>170</v>
      </c>
      <c r="B204" s="30" t="s">
        <v>225</v>
      </c>
      <c r="C204" s="15" t="s">
        <v>40</v>
      </c>
      <c r="D204" s="15">
        <v>1</v>
      </c>
      <c r="E204" s="19"/>
      <c r="F204" s="16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</row>
    <row r="205" spans="1:20" s="18" customFormat="1" x14ac:dyDescent="0.3">
      <c r="A205" s="15">
        <f t="shared" si="11"/>
        <v>171</v>
      </c>
      <c r="B205" s="30" t="s">
        <v>226</v>
      </c>
      <c r="C205" s="15" t="s">
        <v>40</v>
      </c>
      <c r="D205" s="15">
        <v>2</v>
      </c>
      <c r="E205" s="19"/>
      <c r="F205" s="16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</row>
    <row r="206" spans="1:20" s="18" customFormat="1" ht="41.4" x14ac:dyDescent="0.3">
      <c r="A206" s="15">
        <f t="shared" si="11"/>
        <v>172</v>
      </c>
      <c r="B206" s="22" t="s">
        <v>223</v>
      </c>
      <c r="C206" s="15" t="s">
        <v>40</v>
      </c>
      <c r="D206" s="15">
        <v>6</v>
      </c>
      <c r="E206" s="19"/>
      <c r="F206" s="16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</row>
    <row r="207" spans="1:20" s="18" customFormat="1" x14ac:dyDescent="0.3">
      <c r="A207" s="15">
        <f t="shared" si="11"/>
        <v>173</v>
      </c>
      <c r="B207" s="30" t="s">
        <v>227</v>
      </c>
      <c r="C207" s="15" t="s">
        <v>40</v>
      </c>
      <c r="D207" s="15">
        <v>3</v>
      </c>
      <c r="E207" s="19"/>
      <c r="F207" s="16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</row>
    <row r="208" spans="1:20" s="18" customFormat="1" x14ac:dyDescent="0.3">
      <c r="A208" s="15">
        <f t="shared" si="11"/>
        <v>174</v>
      </c>
      <c r="B208" s="30" t="s">
        <v>228</v>
      </c>
      <c r="C208" s="15" t="s">
        <v>40</v>
      </c>
      <c r="D208" s="15">
        <v>1</v>
      </c>
      <c r="E208" s="19"/>
      <c r="F208" s="16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</row>
    <row r="209" spans="1:20" s="18" customFormat="1" x14ac:dyDescent="0.3">
      <c r="A209" s="15">
        <f t="shared" si="11"/>
        <v>175</v>
      </c>
      <c r="B209" s="30" t="s">
        <v>229</v>
      </c>
      <c r="C209" s="15" t="s">
        <v>40</v>
      </c>
      <c r="D209" s="15">
        <v>2</v>
      </c>
      <c r="E209" s="19"/>
      <c r="F209" s="16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</row>
    <row r="210" spans="1:20" s="18" customFormat="1" x14ac:dyDescent="0.3">
      <c r="A210" s="15">
        <f t="shared" si="11"/>
        <v>176</v>
      </c>
      <c r="B210" s="30" t="s">
        <v>230</v>
      </c>
      <c r="C210" s="15" t="s">
        <v>40</v>
      </c>
      <c r="D210" s="15">
        <v>3</v>
      </c>
      <c r="E210" s="19"/>
      <c r="F210" s="16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</row>
    <row r="211" spans="1:20" s="18" customFormat="1" x14ac:dyDescent="0.3">
      <c r="A211" s="15">
        <f t="shared" si="11"/>
        <v>177</v>
      </c>
      <c r="B211" s="22" t="s">
        <v>231</v>
      </c>
      <c r="C211" s="15" t="s">
        <v>40</v>
      </c>
      <c r="D211" s="15">
        <v>6</v>
      </c>
      <c r="E211" s="19"/>
      <c r="F211" s="16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</row>
    <row r="212" spans="1:20" s="18" customFormat="1" x14ac:dyDescent="0.3">
      <c r="A212" s="15">
        <f t="shared" si="11"/>
        <v>178</v>
      </c>
      <c r="B212" s="30" t="s">
        <v>232</v>
      </c>
      <c r="C212" s="15" t="s">
        <v>40</v>
      </c>
      <c r="D212" s="15">
        <v>6</v>
      </c>
      <c r="E212" s="19"/>
      <c r="F212" s="16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</row>
    <row r="213" spans="1:20" s="18" customFormat="1" x14ac:dyDescent="0.3">
      <c r="A213" s="15">
        <f t="shared" si="11"/>
        <v>179</v>
      </c>
      <c r="B213" s="30" t="s">
        <v>233</v>
      </c>
      <c r="C213" s="15" t="s">
        <v>40</v>
      </c>
      <c r="D213" s="15">
        <v>5</v>
      </c>
      <c r="E213" s="19"/>
      <c r="F213" s="16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</row>
    <row r="214" spans="1:20" s="18" customFormat="1" x14ac:dyDescent="0.3">
      <c r="A214" s="15">
        <f t="shared" si="11"/>
        <v>180</v>
      </c>
      <c r="B214" s="22" t="s">
        <v>234</v>
      </c>
      <c r="C214" s="15" t="s">
        <v>40</v>
      </c>
      <c r="D214" s="15">
        <v>3</v>
      </c>
      <c r="E214" s="19"/>
      <c r="F214" s="16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</row>
    <row r="215" spans="1:20" s="18" customFormat="1" x14ac:dyDescent="0.3">
      <c r="A215" s="15">
        <f t="shared" si="11"/>
        <v>181</v>
      </c>
      <c r="B215" s="30" t="s">
        <v>235</v>
      </c>
      <c r="C215" s="15" t="s">
        <v>40</v>
      </c>
      <c r="D215" s="15">
        <v>3</v>
      </c>
      <c r="E215" s="19"/>
      <c r="F215" s="16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</row>
    <row r="216" spans="1:20" s="18" customFormat="1" x14ac:dyDescent="0.3">
      <c r="A216" s="15">
        <f t="shared" si="11"/>
        <v>182</v>
      </c>
      <c r="B216" s="30" t="s">
        <v>236</v>
      </c>
      <c r="C216" s="15" t="s">
        <v>40</v>
      </c>
      <c r="D216" s="15">
        <v>2</v>
      </c>
      <c r="E216" s="19"/>
      <c r="F216" s="16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</row>
    <row r="217" spans="1:20" s="18" customFormat="1" x14ac:dyDescent="0.3">
      <c r="A217" s="15">
        <f t="shared" si="11"/>
        <v>183</v>
      </c>
      <c r="B217" s="30" t="s">
        <v>237</v>
      </c>
      <c r="C217" s="15" t="s">
        <v>40</v>
      </c>
      <c r="D217" s="15">
        <v>6</v>
      </c>
      <c r="E217" s="19"/>
      <c r="F217" s="16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</row>
    <row r="218" spans="1:20" x14ac:dyDescent="0.3">
      <c r="A218" s="5"/>
      <c r="B218" s="21" t="s">
        <v>10</v>
      </c>
      <c r="C218" s="5"/>
      <c r="D218" s="5"/>
      <c r="E218" s="7"/>
      <c r="F218" s="20">
        <f>F196+F198+F202+F206+F211+F214</f>
        <v>0</v>
      </c>
    </row>
    <row r="219" spans="1:20" x14ac:dyDescent="0.3">
      <c r="A219" s="5"/>
      <c r="B219" s="21" t="s">
        <v>11</v>
      </c>
      <c r="C219" s="5"/>
      <c r="D219" s="5"/>
      <c r="E219" s="7"/>
      <c r="F219" s="20">
        <f>SUM(F196:F217)-F218</f>
        <v>0</v>
      </c>
      <c r="G219" s="14"/>
    </row>
    <row r="220" spans="1:20" s="18" customFormat="1" x14ac:dyDescent="0.3">
      <c r="A220" s="15"/>
      <c r="B220" s="22"/>
      <c r="C220" s="15"/>
      <c r="D220" s="27"/>
      <c r="E220" s="19"/>
      <c r="F220" s="16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</row>
    <row r="221" spans="1:20" s="2" customFormat="1" ht="15.6" x14ac:dyDescent="0.3">
      <c r="A221" s="32" t="s">
        <v>143</v>
      </c>
      <c r="B221" s="33"/>
      <c r="C221" s="33"/>
      <c r="D221" s="33"/>
      <c r="E221" s="33"/>
      <c r="F221" s="2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</row>
    <row r="222" spans="1:20" s="18" customFormat="1" x14ac:dyDescent="0.3">
      <c r="A222" s="15">
        <f>A217+1</f>
        <v>184</v>
      </c>
      <c r="B222" s="22" t="s">
        <v>238</v>
      </c>
      <c r="C222" s="15" t="s">
        <v>40</v>
      </c>
      <c r="D222" s="15">
        <v>4</v>
      </c>
      <c r="E222" s="19"/>
      <c r="F222" s="16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</row>
    <row r="223" spans="1:20" s="18" customFormat="1" x14ac:dyDescent="0.3">
      <c r="A223" s="15">
        <f>A222+1</f>
        <v>185</v>
      </c>
      <c r="B223" s="30" t="s">
        <v>239</v>
      </c>
      <c r="C223" s="15" t="s">
        <v>40</v>
      </c>
      <c r="D223" s="15">
        <v>1</v>
      </c>
      <c r="E223" s="19"/>
      <c r="F223" s="16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</row>
    <row r="224" spans="1:20" s="18" customFormat="1" x14ac:dyDescent="0.3">
      <c r="A224" s="15">
        <f t="shared" ref="A224:A260" si="12">A223+1</f>
        <v>186</v>
      </c>
      <c r="B224" s="30" t="s">
        <v>240</v>
      </c>
      <c r="C224" s="15" t="s">
        <v>40</v>
      </c>
      <c r="D224" s="15">
        <v>1</v>
      </c>
      <c r="E224" s="19"/>
      <c r="F224" s="16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</row>
    <row r="225" spans="1:20" s="18" customFormat="1" x14ac:dyDescent="0.3">
      <c r="A225" s="15">
        <f t="shared" si="12"/>
        <v>187</v>
      </c>
      <c r="B225" s="30" t="s">
        <v>241</v>
      </c>
      <c r="C225" s="15" t="s">
        <v>40</v>
      </c>
      <c r="D225" s="15">
        <v>1</v>
      </c>
      <c r="E225" s="19"/>
      <c r="F225" s="16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</row>
    <row r="226" spans="1:20" s="18" customFormat="1" x14ac:dyDescent="0.3">
      <c r="A226" s="15">
        <f t="shared" si="12"/>
        <v>188</v>
      </c>
      <c r="B226" s="30" t="s">
        <v>242</v>
      </c>
      <c r="C226" s="15" t="s">
        <v>40</v>
      </c>
      <c r="D226" s="15">
        <v>1</v>
      </c>
      <c r="E226" s="19"/>
      <c r="F226" s="16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</row>
    <row r="227" spans="1:20" s="18" customFormat="1" ht="27.6" x14ac:dyDescent="0.3">
      <c r="A227" s="15">
        <f t="shared" si="12"/>
        <v>189</v>
      </c>
      <c r="B227" s="22" t="s">
        <v>243</v>
      </c>
      <c r="C227" s="15" t="s">
        <v>40</v>
      </c>
      <c r="D227" s="15">
        <v>6</v>
      </c>
      <c r="E227" s="19"/>
      <c r="F227" s="16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</row>
    <row r="228" spans="1:20" s="18" customFormat="1" ht="27.6" x14ac:dyDescent="0.3">
      <c r="A228" s="15">
        <f t="shared" si="12"/>
        <v>190</v>
      </c>
      <c r="B228" s="22" t="s">
        <v>244</v>
      </c>
      <c r="C228" s="15" t="s">
        <v>40</v>
      </c>
      <c r="D228" s="15">
        <v>4</v>
      </c>
      <c r="E228" s="19"/>
      <c r="F228" s="16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</row>
    <row r="229" spans="1:20" s="18" customFormat="1" x14ac:dyDescent="0.3">
      <c r="A229" s="15">
        <f t="shared" si="12"/>
        <v>191</v>
      </c>
      <c r="B229" s="30" t="s">
        <v>245</v>
      </c>
      <c r="C229" s="15" t="s">
        <v>40</v>
      </c>
      <c r="D229" s="15">
        <v>1</v>
      </c>
      <c r="E229" s="19"/>
      <c r="F229" s="16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</row>
    <row r="230" spans="1:20" s="18" customFormat="1" x14ac:dyDescent="0.3">
      <c r="A230" s="15">
        <f t="shared" si="12"/>
        <v>192</v>
      </c>
      <c r="B230" s="30" t="s">
        <v>246</v>
      </c>
      <c r="C230" s="15" t="s">
        <v>40</v>
      </c>
      <c r="D230" s="15">
        <v>1</v>
      </c>
      <c r="E230" s="19"/>
      <c r="F230" s="16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</row>
    <row r="231" spans="1:20" s="18" customFormat="1" x14ac:dyDescent="0.3">
      <c r="A231" s="15">
        <f t="shared" si="12"/>
        <v>193</v>
      </c>
      <c r="B231" s="30" t="s">
        <v>247</v>
      </c>
      <c r="C231" s="15" t="s">
        <v>40</v>
      </c>
      <c r="D231" s="15">
        <v>1</v>
      </c>
      <c r="E231" s="19"/>
      <c r="F231" s="16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</row>
    <row r="232" spans="1:20" s="18" customFormat="1" x14ac:dyDescent="0.3">
      <c r="A232" s="15">
        <f t="shared" si="12"/>
        <v>194</v>
      </c>
      <c r="B232" s="30" t="s">
        <v>248</v>
      </c>
      <c r="C232" s="15" t="s">
        <v>40</v>
      </c>
      <c r="D232" s="15">
        <v>1</v>
      </c>
      <c r="E232" s="19"/>
      <c r="F232" s="16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</row>
    <row r="233" spans="1:20" s="18" customFormat="1" ht="27.6" x14ac:dyDescent="0.3">
      <c r="A233" s="15">
        <f t="shared" si="12"/>
        <v>195</v>
      </c>
      <c r="B233" s="30" t="s">
        <v>249</v>
      </c>
      <c r="C233" s="15" t="s">
        <v>40</v>
      </c>
      <c r="D233" s="15">
        <v>1</v>
      </c>
      <c r="E233" s="19"/>
      <c r="F233" s="16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</row>
    <row r="234" spans="1:20" s="18" customFormat="1" x14ac:dyDescent="0.3">
      <c r="A234" s="15">
        <f t="shared" si="12"/>
        <v>196</v>
      </c>
      <c r="B234" s="22" t="s">
        <v>250</v>
      </c>
      <c r="C234" s="15" t="s">
        <v>40</v>
      </c>
      <c r="D234" s="15">
        <v>1</v>
      </c>
      <c r="E234" s="19"/>
      <c r="F234" s="16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</row>
    <row r="235" spans="1:20" s="18" customFormat="1" x14ac:dyDescent="0.3">
      <c r="A235" s="15">
        <f t="shared" si="12"/>
        <v>197</v>
      </c>
      <c r="B235" s="30" t="s">
        <v>251</v>
      </c>
      <c r="C235" s="15" t="s">
        <v>40</v>
      </c>
      <c r="D235" s="15">
        <v>1</v>
      </c>
      <c r="E235" s="19"/>
      <c r="F235" s="16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</row>
    <row r="236" spans="1:20" s="18" customFormat="1" x14ac:dyDescent="0.3">
      <c r="A236" s="15">
        <f t="shared" si="12"/>
        <v>198</v>
      </c>
      <c r="B236" s="30" t="s">
        <v>247</v>
      </c>
      <c r="C236" s="15" t="s">
        <v>40</v>
      </c>
      <c r="D236" s="15">
        <v>1</v>
      </c>
      <c r="E236" s="19"/>
      <c r="F236" s="16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</row>
    <row r="237" spans="1:20" s="18" customFormat="1" x14ac:dyDescent="0.3">
      <c r="A237" s="15">
        <f t="shared" si="12"/>
        <v>199</v>
      </c>
      <c r="B237" s="30" t="s">
        <v>252</v>
      </c>
      <c r="C237" s="15" t="s">
        <v>40</v>
      </c>
      <c r="D237" s="15">
        <v>10</v>
      </c>
      <c r="E237" s="19"/>
      <c r="F237" s="16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</row>
    <row r="238" spans="1:20" s="18" customFormat="1" x14ac:dyDescent="0.3">
      <c r="A238" s="15">
        <f t="shared" si="12"/>
        <v>200</v>
      </c>
      <c r="B238" s="30" t="s">
        <v>248</v>
      </c>
      <c r="C238" s="15" t="s">
        <v>40</v>
      </c>
      <c r="D238" s="15">
        <v>4</v>
      </c>
      <c r="E238" s="19"/>
      <c r="F238" s="16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</row>
    <row r="239" spans="1:20" s="18" customFormat="1" x14ac:dyDescent="0.3">
      <c r="A239" s="15">
        <f t="shared" si="12"/>
        <v>201</v>
      </c>
      <c r="B239" s="30" t="s">
        <v>253</v>
      </c>
      <c r="C239" s="15" t="s">
        <v>40</v>
      </c>
      <c r="D239" s="15">
        <v>1</v>
      </c>
      <c r="E239" s="19"/>
      <c r="F239" s="16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</row>
    <row r="240" spans="1:20" s="18" customFormat="1" x14ac:dyDescent="0.3">
      <c r="A240" s="15">
        <f t="shared" si="12"/>
        <v>202</v>
      </c>
      <c r="B240" s="30" t="s">
        <v>248</v>
      </c>
      <c r="C240" s="15" t="s">
        <v>40</v>
      </c>
      <c r="D240" s="15">
        <v>1</v>
      </c>
      <c r="E240" s="19"/>
      <c r="F240" s="16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</row>
    <row r="241" spans="1:20" s="18" customFormat="1" x14ac:dyDescent="0.3">
      <c r="A241" s="15">
        <f t="shared" si="12"/>
        <v>203</v>
      </c>
      <c r="B241" s="30" t="s">
        <v>254</v>
      </c>
      <c r="C241" s="15" t="s">
        <v>40</v>
      </c>
      <c r="D241" s="15">
        <v>1</v>
      </c>
      <c r="E241" s="19"/>
      <c r="F241" s="16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</row>
    <row r="242" spans="1:20" s="18" customFormat="1" ht="27.6" x14ac:dyDescent="0.3">
      <c r="A242" s="15">
        <f t="shared" si="12"/>
        <v>204</v>
      </c>
      <c r="B242" s="22" t="s">
        <v>255</v>
      </c>
      <c r="C242" s="15" t="s">
        <v>40</v>
      </c>
      <c r="D242" s="15">
        <v>18</v>
      </c>
      <c r="E242" s="19"/>
      <c r="F242" s="16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</row>
    <row r="243" spans="1:20" s="18" customFormat="1" ht="27.6" x14ac:dyDescent="0.3">
      <c r="A243" s="15">
        <f t="shared" si="12"/>
        <v>205</v>
      </c>
      <c r="B243" s="22" t="s">
        <v>256</v>
      </c>
      <c r="C243" s="15" t="s">
        <v>40</v>
      </c>
      <c r="D243" s="15">
        <v>2</v>
      </c>
      <c r="E243" s="19"/>
      <c r="F243" s="16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</row>
    <row r="244" spans="1:20" s="18" customFormat="1" x14ac:dyDescent="0.3">
      <c r="A244" s="15">
        <f t="shared" si="12"/>
        <v>206</v>
      </c>
      <c r="B244" s="30" t="s">
        <v>257</v>
      </c>
      <c r="C244" s="15" t="s">
        <v>40</v>
      </c>
      <c r="D244" s="15">
        <v>20</v>
      </c>
      <c r="E244" s="19"/>
      <c r="F244" s="16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</row>
    <row r="245" spans="1:20" s="18" customFormat="1" x14ac:dyDescent="0.3">
      <c r="A245" s="15">
        <f t="shared" si="12"/>
        <v>207</v>
      </c>
      <c r="B245" s="22" t="s">
        <v>258</v>
      </c>
      <c r="C245" s="15" t="s">
        <v>40</v>
      </c>
      <c r="D245" s="15">
        <v>22</v>
      </c>
      <c r="E245" s="19"/>
      <c r="F245" s="16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</row>
    <row r="246" spans="1:20" s="18" customFormat="1" x14ac:dyDescent="0.3">
      <c r="A246" s="15">
        <f t="shared" si="12"/>
        <v>208</v>
      </c>
      <c r="B246" s="30" t="s">
        <v>259</v>
      </c>
      <c r="C246" s="15" t="s">
        <v>40</v>
      </c>
      <c r="D246" s="15">
        <v>22</v>
      </c>
      <c r="E246" s="19"/>
      <c r="F246" s="16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</row>
    <row r="247" spans="1:20" s="18" customFormat="1" x14ac:dyDescent="0.3">
      <c r="A247" s="15">
        <f t="shared" si="12"/>
        <v>209</v>
      </c>
      <c r="B247" s="30" t="s">
        <v>260</v>
      </c>
      <c r="C247" s="15" t="s">
        <v>40</v>
      </c>
      <c r="D247" s="15">
        <v>20</v>
      </c>
      <c r="E247" s="19"/>
      <c r="F247" s="16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</row>
    <row r="248" spans="1:20" s="18" customFormat="1" x14ac:dyDescent="0.3">
      <c r="A248" s="15">
        <f t="shared" si="12"/>
        <v>210</v>
      </c>
      <c r="B248" s="22" t="s">
        <v>261</v>
      </c>
      <c r="C248" s="15" t="s">
        <v>40</v>
      </c>
      <c r="D248" s="15">
        <v>18</v>
      </c>
      <c r="E248" s="19"/>
      <c r="F248" s="16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</row>
    <row r="249" spans="1:20" s="18" customFormat="1" x14ac:dyDescent="0.3">
      <c r="A249" s="15">
        <f t="shared" si="12"/>
        <v>211</v>
      </c>
      <c r="B249" s="30" t="s">
        <v>262</v>
      </c>
      <c r="C249" s="15" t="s">
        <v>40</v>
      </c>
      <c r="D249" s="15">
        <v>18</v>
      </c>
      <c r="E249" s="19"/>
      <c r="F249" s="16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</row>
    <row r="250" spans="1:20" s="18" customFormat="1" x14ac:dyDescent="0.3">
      <c r="A250" s="15">
        <f t="shared" si="12"/>
        <v>212</v>
      </c>
      <c r="B250" s="22" t="s">
        <v>263</v>
      </c>
      <c r="C250" s="15" t="s">
        <v>40</v>
      </c>
      <c r="D250" s="15">
        <v>28</v>
      </c>
      <c r="E250" s="19"/>
      <c r="F250" s="16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</row>
    <row r="251" spans="1:20" s="18" customFormat="1" x14ac:dyDescent="0.3">
      <c r="A251" s="15">
        <f t="shared" si="12"/>
        <v>213</v>
      </c>
      <c r="B251" s="30" t="s">
        <v>264</v>
      </c>
      <c r="C251" s="15" t="s">
        <v>40</v>
      </c>
      <c r="D251" s="15">
        <v>12</v>
      </c>
      <c r="E251" s="19"/>
      <c r="F251" s="16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</row>
    <row r="252" spans="1:20" s="18" customFormat="1" x14ac:dyDescent="0.3">
      <c r="A252" s="15">
        <f t="shared" si="12"/>
        <v>214</v>
      </c>
      <c r="B252" s="30" t="s">
        <v>265</v>
      </c>
      <c r="C252" s="15" t="s">
        <v>40</v>
      </c>
      <c r="D252" s="15">
        <v>10</v>
      </c>
      <c r="E252" s="19"/>
      <c r="F252" s="16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</row>
    <row r="253" spans="1:20" s="18" customFormat="1" x14ac:dyDescent="0.3">
      <c r="A253" s="15">
        <f t="shared" si="12"/>
        <v>215</v>
      </c>
      <c r="B253" s="30" t="s">
        <v>266</v>
      </c>
      <c r="C253" s="15" t="s">
        <v>40</v>
      </c>
      <c r="D253" s="15">
        <v>6</v>
      </c>
      <c r="E253" s="19"/>
      <c r="F253" s="16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</row>
    <row r="254" spans="1:20" s="18" customFormat="1" ht="27.6" x14ac:dyDescent="0.3">
      <c r="A254" s="15">
        <f t="shared" si="12"/>
        <v>216</v>
      </c>
      <c r="B254" s="22" t="s">
        <v>267</v>
      </c>
      <c r="C254" s="15" t="s">
        <v>39</v>
      </c>
      <c r="D254" s="28">
        <v>104</v>
      </c>
      <c r="E254" s="19"/>
      <c r="F254" s="16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</row>
    <row r="255" spans="1:20" s="18" customFormat="1" x14ac:dyDescent="0.3">
      <c r="A255" s="15">
        <f t="shared" si="12"/>
        <v>217</v>
      </c>
      <c r="B255" s="30" t="s">
        <v>268</v>
      </c>
      <c r="C255" s="15" t="s">
        <v>39</v>
      </c>
      <c r="D255" s="15">
        <v>29</v>
      </c>
      <c r="E255" s="19"/>
      <c r="F255" s="16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</row>
    <row r="256" spans="1:20" s="18" customFormat="1" x14ac:dyDescent="0.3">
      <c r="A256" s="15">
        <f t="shared" si="12"/>
        <v>218</v>
      </c>
      <c r="B256" s="30" t="s">
        <v>269</v>
      </c>
      <c r="C256" s="15" t="s">
        <v>39</v>
      </c>
      <c r="D256" s="15">
        <v>60</v>
      </c>
      <c r="E256" s="19"/>
      <c r="F256" s="16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</row>
    <row r="257" spans="1:20" s="18" customFormat="1" x14ac:dyDescent="0.3">
      <c r="A257" s="15">
        <f t="shared" si="12"/>
        <v>219</v>
      </c>
      <c r="B257" s="30" t="s">
        <v>270</v>
      </c>
      <c r="C257" s="15" t="s">
        <v>39</v>
      </c>
      <c r="D257" s="15">
        <v>15</v>
      </c>
      <c r="E257" s="19"/>
      <c r="F257" s="16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</row>
    <row r="258" spans="1:20" s="18" customFormat="1" x14ac:dyDescent="0.3">
      <c r="A258" s="15">
        <f t="shared" si="12"/>
        <v>220</v>
      </c>
      <c r="B258" s="30" t="s">
        <v>271</v>
      </c>
      <c r="C258" s="15" t="s">
        <v>39</v>
      </c>
      <c r="D258" s="15">
        <v>30</v>
      </c>
      <c r="E258" s="19"/>
      <c r="F258" s="16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</row>
    <row r="259" spans="1:20" s="18" customFormat="1" x14ac:dyDescent="0.3">
      <c r="A259" s="15">
        <f t="shared" si="12"/>
        <v>221</v>
      </c>
      <c r="B259" s="30" t="s">
        <v>272</v>
      </c>
      <c r="C259" s="15" t="s">
        <v>39</v>
      </c>
      <c r="D259" s="15">
        <v>50</v>
      </c>
      <c r="E259" s="19"/>
      <c r="F259" s="16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</row>
    <row r="260" spans="1:20" s="18" customFormat="1" x14ac:dyDescent="0.3">
      <c r="A260" s="15">
        <f t="shared" si="12"/>
        <v>222</v>
      </c>
      <c r="B260" s="30" t="s">
        <v>273</v>
      </c>
      <c r="C260" s="15" t="s">
        <v>39</v>
      </c>
      <c r="D260" s="15">
        <v>12</v>
      </c>
      <c r="E260" s="19"/>
      <c r="F260" s="16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</row>
    <row r="261" spans="1:20" x14ac:dyDescent="0.3">
      <c r="A261" s="5"/>
      <c r="B261" s="21" t="s">
        <v>10</v>
      </c>
      <c r="C261" s="5"/>
      <c r="D261" s="5"/>
      <c r="E261" s="7"/>
      <c r="F261" s="20">
        <f>F222+F227+F228+F234+F242+F243+F245+F248+F250+F254</f>
        <v>0</v>
      </c>
    </row>
    <row r="262" spans="1:20" x14ac:dyDescent="0.3">
      <c r="A262" s="5"/>
      <c r="B262" s="21" t="s">
        <v>11</v>
      </c>
      <c r="C262" s="5"/>
      <c r="D262" s="5"/>
      <c r="E262" s="7"/>
      <c r="F262" s="20">
        <f>SUM(F222:F260)-F261</f>
        <v>0</v>
      </c>
      <c r="G262" s="14"/>
    </row>
    <row r="263" spans="1:20" s="18" customFormat="1" x14ac:dyDescent="0.3">
      <c r="A263" s="15"/>
      <c r="B263" s="8"/>
      <c r="C263" s="15"/>
      <c r="D263" s="27"/>
      <c r="E263" s="19"/>
      <c r="F263" s="16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</row>
    <row r="265" spans="1:20" x14ac:dyDescent="0.3">
      <c r="B265" s="6" t="s">
        <v>8</v>
      </c>
      <c r="F265" s="24">
        <f>F69+F105+F129+F192+F218+F261</f>
        <v>0</v>
      </c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x14ac:dyDescent="0.3">
      <c r="B266" s="6" t="s">
        <v>9</v>
      </c>
      <c r="F266" s="24">
        <f>F70+F106+F130+F193+F219+F262</f>
        <v>0</v>
      </c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x14ac:dyDescent="0.3">
      <c r="B267" s="6" t="s">
        <v>12</v>
      </c>
      <c r="F267" s="24">
        <f>F265+F266</f>
        <v>0</v>
      </c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x14ac:dyDescent="0.3">
      <c r="B268" s="6" t="s">
        <v>13</v>
      </c>
      <c r="F268" s="24">
        <f>F267*0.02</f>
        <v>0</v>
      </c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x14ac:dyDescent="0.3">
      <c r="B269" s="6" t="s">
        <v>7</v>
      </c>
      <c r="F269" s="24">
        <f>F267*0.12</f>
        <v>0</v>
      </c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x14ac:dyDescent="0.3">
      <c r="B270" s="6" t="s">
        <v>6</v>
      </c>
      <c r="F270" s="24">
        <f>F267+F268+F269</f>
        <v>0</v>
      </c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</sheetData>
  <mergeCells count="8">
    <mergeCell ref="A132:E132"/>
    <mergeCell ref="A195:E195"/>
    <mergeCell ref="A221:E221"/>
    <mergeCell ref="B2:F2"/>
    <mergeCell ref="A4:E4"/>
    <mergeCell ref="A5:E5"/>
    <mergeCell ref="A72:E72"/>
    <mergeCell ref="A108:E108"/>
  </mergeCells>
  <pageMargins left="0.7" right="0.7" top="0.75" bottom="0.75" header="0.3" footer="0.3"/>
  <pageSetup scale="79" orientation="portrait" horizontalDpi="200" verticalDpi="200" r:id="rId1"/>
  <headerFooter>
    <oddFooter>&amp;L_x000D_&amp;1#&amp;"Calibri"&amp;12&amp;K000000 Classification: Internal  داخلي</oddFooter>
  </headerFooter>
</worksheet>
</file>

<file path=docMetadata/LabelInfo.xml><?xml version="1.0" encoding="utf-8"?>
<clbl:labelList xmlns:clbl="http://schemas.microsoft.com/office/2020/mipLabelMetadata">
  <clbl:label id="{7ee52cdc-30a1-4548-a0c7-80d04ffdacf8}" enabled="1" method="Standard" siteId="{cee40b02-c0c5-4f48-ae3a-da914750bbd4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Ведомость объемов работ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2025-06-16T08:53:03Z</dcterms:modified>
</cp:coreProperties>
</file>